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(((((((((((((((((MUTHITA)))))))))))))))))\___ปีงบประมาณ__2570\แบบฟอร์ม 2570\"/>
    </mc:Choice>
  </mc:AlternateContent>
  <bookViews>
    <workbookView xWindow="120" yWindow="285" windowWidth="15240" windowHeight="6465"/>
  </bookViews>
  <sheets>
    <sheet name="ส่วนงานกรอก" sheetId="7" r:id="rId1"/>
    <sheet name="INDEX )" sheetId="8" r:id="rId2"/>
    <sheet name="Index" sheetId="5" state="hidden" r:id="rId3"/>
    <sheet name="ส่วนงาน" sheetId="1" state="hidden" r:id="rId4"/>
  </sheets>
  <definedNames>
    <definedName name="index1">#REF!</definedName>
    <definedName name="_xlnm.Print_Area" localSheetId="3">ส่วนงาน!$A$1:$M$62</definedName>
    <definedName name="_xlnm.Print_Area" localSheetId="0">ส่วนงานกรอก!$B$1:$Z$96</definedName>
    <definedName name="_xlnm.Print_Titles" localSheetId="1">'INDEX )'!$3:$3</definedName>
    <definedName name="_xlnm.Print_Titles" localSheetId="3">ส่วนงาน!$5:$6</definedName>
    <definedName name="_xlnm.Print_Titles" localSheetId="0">ส่วนงานกรอก!$6:$8</definedName>
    <definedName name="ตัวชี้วัด">Index!$C$23:$C$54</definedName>
    <definedName name="ประเภทเงิน">Index!#REF!</definedName>
    <definedName name="ปาปัก">#REF!</definedName>
    <definedName name="เป้า">Index!$C$124:$C$130</definedName>
    <definedName name="เป้าหมาย">Index!$B$23:$B$54</definedName>
    <definedName name="ส่วนงาน">Index!$C$56:$C$123</definedName>
    <definedName name="หน่วยนับ">Index!#REF!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92" i="7" l="1"/>
  <c r="A87" i="7"/>
  <c r="A61" i="7"/>
  <c r="A35" i="7"/>
  <c r="A9" i="7"/>
  <c r="D96" i="7" l="1"/>
  <c r="E96" i="7" s="1"/>
  <c r="D95" i="7"/>
  <c r="E95" i="7" s="1"/>
  <c r="D94" i="7"/>
  <c r="E94" i="7" s="1"/>
  <c r="D93" i="7"/>
  <c r="E93" i="7" s="1"/>
  <c r="D92" i="7"/>
  <c r="E92" i="7" s="1"/>
  <c r="I96" i="7"/>
  <c r="I95" i="7"/>
  <c r="I94" i="7"/>
  <c r="I93" i="7"/>
  <c r="I92" i="7"/>
  <c r="D91" i="7"/>
  <c r="E91" i="7" s="1"/>
  <c r="D90" i="7"/>
  <c r="E90" i="7" s="1"/>
  <c r="D89" i="7"/>
  <c r="E89" i="7" s="1"/>
  <c r="D88" i="7"/>
  <c r="E88" i="7" s="1"/>
  <c r="D87" i="7"/>
  <c r="E87" i="7" s="1"/>
  <c r="D65" i="7"/>
  <c r="E65" i="7" s="1"/>
  <c r="D64" i="7"/>
  <c r="E64" i="7" s="1"/>
  <c r="D63" i="7"/>
  <c r="E63" i="7" s="1"/>
  <c r="D62" i="7"/>
  <c r="E62" i="7" s="1"/>
  <c r="D61" i="7"/>
  <c r="E61" i="7" s="1"/>
  <c r="D39" i="7"/>
  <c r="E39" i="7" s="1"/>
  <c r="D38" i="7"/>
  <c r="E38" i="7" s="1"/>
  <c r="D37" i="7"/>
  <c r="E37" i="7" s="1"/>
  <c r="D36" i="7"/>
  <c r="E36" i="7" s="1"/>
  <c r="D35" i="7"/>
  <c r="E35" i="7" s="1"/>
  <c r="D11" i="7"/>
  <c r="E11" i="7" s="1"/>
  <c r="D12" i="7"/>
  <c r="E12" i="7" s="1"/>
  <c r="D13" i="7"/>
  <c r="E13" i="7" s="1"/>
  <c r="D10" i="7"/>
  <c r="E10" i="7" s="1"/>
  <c r="D9" i="7"/>
  <c r="E9" i="7" s="1"/>
  <c r="I91" i="7"/>
  <c r="I90" i="7"/>
  <c r="I89" i="7"/>
  <c r="I88" i="7"/>
  <c r="I87" i="7"/>
  <c r="D14" i="7"/>
  <c r="E14" i="7" s="1"/>
  <c r="D15" i="7"/>
  <c r="E15" i="7" s="1"/>
  <c r="D16" i="7"/>
  <c r="E16" i="7" s="1"/>
  <c r="D17" i="7"/>
  <c r="E17" i="7" s="1"/>
  <c r="D18" i="7"/>
  <c r="E18" i="7" s="1"/>
  <c r="D19" i="7"/>
  <c r="E19" i="7" s="1"/>
  <c r="D20" i="7"/>
  <c r="E20" i="7" s="1"/>
  <c r="D21" i="7"/>
  <c r="E21" i="7" s="1"/>
  <c r="D22" i="7"/>
  <c r="E22" i="7" s="1"/>
  <c r="D23" i="7"/>
  <c r="E23" i="7" s="1"/>
  <c r="D24" i="7"/>
  <c r="E24" i="7" s="1"/>
  <c r="D25" i="7"/>
  <c r="E25" i="7" s="1"/>
  <c r="D26" i="7"/>
  <c r="E26" i="7" s="1"/>
  <c r="D27" i="7"/>
  <c r="E27" i="7" s="1"/>
  <c r="D28" i="7"/>
  <c r="E28" i="7" s="1"/>
  <c r="D29" i="7"/>
  <c r="E29" i="7" s="1"/>
  <c r="D30" i="7"/>
  <c r="E30" i="7" s="1"/>
  <c r="D31" i="7"/>
  <c r="E31" i="7" s="1"/>
  <c r="D32" i="7"/>
  <c r="E32" i="7" s="1"/>
  <c r="D33" i="7"/>
  <c r="E33" i="7" s="1"/>
  <c r="D34" i="7"/>
  <c r="E34" i="7" s="1"/>
  <c r="D40" i="7"/>
  <c r="E40" i="7" s="1"/>
  <c r="D41" i="7"/>
  <c r="E41" i="7" s="1"/>
  <c r="D42" i="7"/>
  <c r="E42" i="7" s="1"/>
  <c r="D43" i="7"/>
  <c r="E43" i="7" s="1"/>
  <c r="D44" i="7"/>
  <c r="E44" i="7" s="1"/>
  <c r="D45" i="7"/>
  <c r="E45" i="7" s="1"/>
  <c r="D46" i="7"/>
  <c r="E46" i="7" s="1"/>
  <c r="D47" i="7"/>
  <c r="E47" i="7" s="1"/>
  <c r="D48" i="7"/>
  <c r="E48" i="7" s="1"/>
  <c r="D49" i="7"/>
  <c r="E49" i="7" s="1"/>
  <c r="D50" i="7"/>
  <c r="E50" i="7" s="1"/>
  <c r="D51" i="7"/>
  <c r="E51" i="7" s="1"/>
  <c r="D52" i="7"/>
  <c r="E52" i="7" s="1"/>
  <c r="D53" i="7"/>
  <c r="E53" i="7" s="1"/>
  <c r="D54" i="7"/>
  <c r="E54" i="7" s="1"/>
  <c r="D55" i="7"/>
  <c r="E55" i="7" s="1"/>
  <c r="D56" i="7"/>
  <c r="E56" i="7" s="1"/>
  <c r="D57" i="7"/>
  <c r="E57" i="7" s="1"/>
  <c r="D58" i="7"/>
  <c r="E58" i="7" s="1"/>
  <c r="D59" i="7"/>
  <c r="E59" i="7" s="1"/>
  <c r="D60" i="7"/>
  <c r="E60" i="7" s="1"/>
  <c r="D66" i="7"/>
  <c r="E66" i="7" s="1"/>
  <c r="D67" i="7"/>
  <c r="E67" i="7" s="1"/>
  <c r="D68" i="7"/>
  <c r="E68" i="7" s="1"/>
  <c r="D69" i="7"/>
  <c r="E69" i="7" s="1"/>
  <c r="D70" i="7"/>
  <c r="E70" i="7" s="1"/>
  <c r="D71" i="7"/>
  <c r="E71" i="7" s="1"/>
  <c r="D72" i="7"/>
  <c r="E72" i="7" s="1"/>
  <c r="D73" i="7"/>
  <c r="E73" i="7" s="1"/>
  <c r="D74" i="7"/>
  <c r="E74" i="7" s="1"/>
  <c r="D75" i="7"/>
  <c r="E75" i="7" s="1"/>
  <c r="D76" i="7"/>
  <c r="E76" i="7" s="1"/>
  <c r="D77" i="7"/>
  <c r="E77" i="7" s="1"/>
  <c r="D78" i="7"/>
  <c r="E78" i="7" s="1"/>
  <c r="D79" i="7"/>
  <c r="E79" i="7" s="1"/>
  <c r="D80" i="7"/>
  <c r="E80" i="7" s="1"/>
  <c r="D81" i="7"/>
  <c r="E81" i="7" s="1"/>
  <c r="D82" i="7"/>
  <c r="E82" i="7" s="1"/>
  <c r="D83" i="7"/>
  <c r="E83" i="7" s="1"/>
  <c r="D84" i="7"/>
  <c r="E84" i="7" s="1"/>
  <c r="D85" i="7"/>
  <c r="E85" i="7" s="1"/>
  <c r="D86" i="7"/>
  <c r="E86" i="7" s="1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M53" i="1"/>
  <c r="L53" i="1"/>
  <c r="K53" i="1"/>
  <c r="M9" i="1"/>
  <c r="L9" i="1"/>
  <c r="K9" i="1"/>
</calcChain>
</file>

<file path=xl/comments1.xml><?xml version="1.0" encoding="utf-8"?>
<comments xmlns="http://schemas.openxmlformats.org/spreadsheetml/2006/main">
  <authors>
    <author>USER</author>
  </authors>
  <commentList>
    <comment ref="A1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10" authorId="0" shapeId="0">
      <text>
        <r>
          <rPr>
            <b/>
            <sz val="16"/>
            <color indexed="81"/>
            <rFont val="TH SarabunPSK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1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1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1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1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1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1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1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1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1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1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1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1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1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1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1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1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1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1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1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17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17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17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1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1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1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1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1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1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2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2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2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2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2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2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2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2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2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2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2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2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2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2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2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2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2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2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2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2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2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27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27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27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2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2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2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2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2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2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3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3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3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3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3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3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3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3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3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3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3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3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3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3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3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36" authorId="0" shapeId="0">
      <text>
        <r>
          <rPr>
            <b/>
            <sz val="16"/>
            <color indexed="81"/>
            <rFont val="TH SarabunPSK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3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3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37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37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37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3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3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3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3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3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3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4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4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4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4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4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4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4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4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4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4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4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4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4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4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4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4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4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4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4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4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4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47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47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47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4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4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4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4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4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4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5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5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5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5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5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5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5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5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5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5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5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5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5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5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5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5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5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5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5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5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5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57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57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57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5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5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5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5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5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5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6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6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6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6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6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6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6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6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6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6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6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6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6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6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6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6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6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6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67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67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67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6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6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6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6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6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6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7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7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7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7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7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7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7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7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7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7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7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7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7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7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7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7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7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7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7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7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7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77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77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77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7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7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7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7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7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7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8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8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8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8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8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8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8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8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82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8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8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8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8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8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8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8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8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8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8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8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8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8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8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88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8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8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89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9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9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90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9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9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91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9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9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93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9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9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94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9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9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95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A9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B9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  <comment ref="C96" authorId="0" shapeId="0">
      <text>
        <r>
          <rPr>
            <b/>
            <sz val="11"/>
            <color indexed="81"/>
            <rFont val="Tahoma"/>
            <family val="2"/>
          </rPr>
          <t xml:space="preserve">ไม่กรอกข้อมูลในช่องสีเทา ในกรณีที่ไม่ใช้ สามารถซ่อนบรรทัดได้ค่ะ
</t>
        </r>
      </text>
    </comment>
  </commentList>
</comments>
</file>

<file path=xl/sharedStrings.xml><?xml version="1.0" encoding="utf-8"?>
<sst xmlns="http://schemas.openxmlformats.org/spreadsheetml/2006/main" count="622" uniqueCount="311">
  <si>
    <t>เป้าหมายการให้บริการหน่วยงาน</t>
  </si>
  <si>
    <t>ค่าเป้าหมายของตัวชี้วัด</t>
  </si>
  <si>
    <t>ตัวชี้วัด</t>
  </si>
  <si>
    <t>หน่วยนับ</t>
  </si>
  <si>
    <t>ปี 2557</t>
  </si>
  <si>
    <t>ปี 2558</t>
  </si>
  <si>
    <t>รวมทั้งสิ้น</t>
  </si>
  <si>
    <t>ล้านบาท</t>
  </si>
  <si>
    <t>รวมเงินงบประมาณ</t>
  </si>
  <si>
    <t>รวมเงินนอกงบประมาณ</t>
  </si>
  <si>
    <t>A2</t>
  </si>
  <si>
    <t>ร้อยละ</t>
  </si>
  <si>
    <t xml:space="preserve"> เงินงบประมาณ</t>
  </si>
  <si>
    <t>A1</t>
  </si>
  <si>
    <t>B1</t>
  </si>
  <si>
    <t xml:space="preserve"> เงินนอกงบประมาณ</t>
  </si>
  <si>
    <t>ชิ้น</t>
  </si>
  <si>
    <t>ผลงาน</t>
  </si>
  <si>
    <t>ปี 2559</t>
  </si>
  <si>
    <t>เป้าหมายการให้บริการหน่วยงาน  และงบประมาณ/ประมาณการรายจ่ายล่วงหน้าระยะปานกลาง จำแนกตามแหล่งเงิน</t>
  </si>
  <si>
    <t>ส่วนงาน ..................................................</t>
  </si>
  <si>
    <t>ปี 2560</t>
  </si>
  <si>
    <t>(เฉพาะผลผลิตวิทยาศาสตร์และเทคโนโลยี และโครงการเร่งรัดผลิตบัณฑิตสาขาวิชาขาดแคลน)</t>
  </si>
  <si>
    <t>(เฉพาะผลผลิตวิทยาศาสตร์สุขภาพ, สังคมศาสตร์ และโครงการผลิตแพทย์และพยาบาลเพิ่ม)</t>
  </si>
  <si>
    <t>ปี 2561</t>
  </si>
  <si>
    <t>1. นักเรียนในสังกัดมหาวิทยาลัยได้รับโอกาสทางการศึกษาขั้นพื้นฐานตามสิทธิที่กำหนดไว้</t>
  </si>
  <si>
    <t>- ตัวชี้วัดเชิงคุณภาพ:ร้อยละความพึงพอใจของผู้ปกครองต่อโครงการสนับสนุนการจัดการศึกษาโดยไม่เสียค่าใช้จ่าย</t>
  </si>
  <si>
    <t>2. เพื่อขยายการผลิตกำลังคนด้านวิทยาศาสตร์และเทคโนโลยี และสาขาที่ขาดแคลนเพื่อตอบสนองต่อความต้องการในการพัฒนาประเทศ</t>
  </si>
  <si>
    <t>- ตัวชี้วัดเชิงคุณภาพ:ร้อยละของความพึงพอใจของนายจ้างที่มีต่อผู้สำเร็จการศึกษา</t>
  </si>
  <si>
    <t>- ตัวชี้วัดเชิงปริมาณ:ร้อยละของผู้สำเร็จการศึกษาที่ได้งานทำตรงสาขา</t>
  </si>
  <si>
    <t>- ตัวชี้วัดเชิงเวลา:ร้อยละของผู้สำเร็จการศึกษาที่ได้งานทำศึกษาต่อ หรือประกอบอาชีพอิสระภายในระยะเวลา 1 ปี</t>
  </si>
  <si>
    <t>3. เพื่อผลิตกำลังคนที่มีคุณภาพตามความต้องการของประเทศ</t>
  </si>
  <si>
    <t>4. เพื่อวิจัยและพัฒนารวมทั้งถ่ายทอดองค์ความรู้และสร้างนวัตกรรมที่นำไปสู่การพัฒนาเศรษฐกิจและสังคมของท้องถิ่นและประเทศ รวมทั้งระดับสากล</t>
  </si>
  <si>
    <t>- ตัวชี้วัดเชิงปริมาณ:ร้อยละของงานวิจัยและงานสร้างสรรค์ที่ตีพิมพ์เผยแพร่ในวารสารระดับชาติและนานาชาติ</t>
  </si>
  <si>
    <t>- ตัวชี้วัดเชิงปริมาณ:จำนวนผลงานวิจัยที่ "ยื่นขอ" จดทะเบียนต่อกรมทรัพย์สินทางปัญญา</t>
  </si>
  <si>
    <t>- ตัวชี้วัดเชิงคุณภาพ:ร้อยละของบทความวิจัยที่ได้รับการอ้างอิงในวารสารวิชาการหรือในฐานข้อมูลระดับชาติหรือระดับนานาชาติต่ออาจารย์ประจำ</t>
  </si>
  <si>
    <t>- ตัวชี้วัดเชิงคุณภาพ:จำนวนผลงานวิจัย/นวัตกรรมที่นำไปใช้ประโยชน์ในเชิงพาณิชย์/ประโยชน์ต่อสังคม ชุมชน</t>
  </si>
  <si>
    <t>- ตัวชี้วัดเชิงเวลา:จำนวนผลงานวิจัยที่นำไปใช้ประโยชน์ภายในระยะเวลาที่กำหนด</t>
  </si>
  <si>
    <t>5. เพื่อบริการวิชาการแก่หน่วยงาน/ประชาชนในชุมชนและสังคม ให้มีความรู้ความสามารถในการพัฒนาตนเอง เพื่อเพิ่มศักยภาพในการแข่งขันของประเทศ</t>
  </si>
  <si>
    <t>- ตัวชี้วัดเชิงปริมาณ:ร้อยละของผู้เข้ารับบริการนำความรู้ไปใช้ประโยชน์</t>
  </si>
  <si>
    <t>- ตัวชี้วัดเชิงคุณภาพ:ร้อยละความพึงพอใจของผู้รับบริการ/หน่วยงาน/องค์กรที่รับบริการวิชาการและวิชาชีพต่อประโยชน์จากการบริการ</t>
  </si>
  <si>
    <t>6. ปลูกฝังค่านิยมให้นิสิต นักศึกษา และชุมชนในการพัฒนาภูมิปัญญาท้องถิ่น และอนุรักษ์ทำนุบำรุงศิลปวัฒนธรรมไทย</t>
  </si>
  <si>
    <t>- ตัวชี้วัดเชิงปริมาณ:จำนวนผลงานที่มีการเผยแพร่ด้านทำนุบำรุงศิลปวัฒนธรรม</t>
  </si>
  <si>
    <t>- ตัวชี้วัดเชิงคุณภาพ:ร้อยละความพึงพอใจของผู้รับบริการต่อประโยชน์ของการทำนุบำรุงศิลปวัฒนธรรม</t>
  </si>
  <si>
    <t>- ตัวชี้วัดเชิงคุณภาพ:ร้อยละของนักศึกษาที่เห็นความสำคัญของศิลปวัฒนธรรมไทย</t>
  </si>
  <si>
    <t>7. เพื่อให้บริการรักษาพยาบาลและส่งเสริมสุขภาพเพื่อการศึกษาและวิจัยอย่างมีประสิทธิภาพ</t>
  </si>
  <si>
    <t>- ตัวชี้วัดเชิงปริมาณ:จำนวนผลงานวิจัยด้านการรักษาพยาบาลที่นำไปใช้ประโยชน์</t>
  </si>
  <si>
    <t>- ตัวชี้วัดเชิงคุณภาพ:ร้อยละของผู้สำเร็จการศึกษาด้านการแพทย์ได้รับการรับรองตามมาตรฐานที่กำหนด</t>
  </si>
  <si>
    <t>- ตัวชี้วัดเชิงคุณภาพ:โรงพยาบาลได้รับการรับรองคุณภาพตามมาตรฐานที่กำหนด</t>
  </si>
  <si>
    <t>8. เพื่อพัฒนาศักยภาพและเตรียมความพร้อมของนักศึกษาและบุคลากรให้มีความสามารถสู่ประชาคมอาเซียน</t>
  </si>
  <si>
    <t>- ตัวชี้วัดเชิงปริมาณ:ร้อยละของผู้เข้ารับการพัฒนานำความรู้ความสามารถไปใช้ประโยชน์</t>
  </si>
  <si>
    <t>9. นักศึกษามีทักษะทางด้านภาษาและมีความรู้ความเข้าใจศิลปะวัฒนธรรมไทยเพื่อรองรับการพัฒนาการท่องเที่ยวเพิ่มขึ้น</t>
  </si>
  <si>
    <t>- ตัวชี้วัดเชิงปริมาณ: ร้อยละของผู้รับการอบรมนำความรู้ ไปใช้ประโยชน์</t>
  </si>
  <si>
    <t>- ตัวชี้วัดเชิงคุณภาพ:ร้อยละความพึงพอใจของผู้รับบริการ ที่มีต่อผู้ผ่านการอบรม</t>
  </si>
  <si>
    <t>ส่วนงาน</t>
  </si>
  <si>
    <t>ผล</t>
  </si>
  <si>
    <t>แผน</t>
  </si>
  <si>
    <t>ปี 2562</t>
  </si>
  <si>
    <t>เป้าหมาย</t>
  </si>
  <si>
    <t>ลำดับ</t>
  </si>
  <si>
    <t>เป้าหมาย / ตัวชี้วัด</t>
  </si>
  <si>
    <t>Fund Center</t>
  </si>
  <si>
    <t>เป้าหมายที่ 1 : ผู้รับบริการทางการศึกษาระดับอุดมศึกษามีคุณภาพ สำเร็จการศึกษาแล้วมีงานทำ ตรงตามความต้องการของผู้ใช้ สามารถสร้างงานด้วยตนเอง</t>
  </si>
  <si>
    <t>เป้าหมายที่ 2  : เยาวชน ประชาชน เข้าถึงบริการทางการศึกษาระดับอุดมศึกษาอย่างเสมอภาค</t>
  </si>
  <si>
    <t>เป้าหมายที่ 3  : ผลงานวิจัย นวัตกรรม องค์ความรู้ และงานสร้างสรรค์ เพื่อนำไปใช้ประโยชน์ (เชิงสาธารณะและเชิงเศรษฐกิจ)</t>
  </si>
  <si>
    <t>คน</t>
  </si>
  <si>
    <t>1. จำนวนผู้เรียนที่เข้าร่วมการจัดการศึกษาเชิงบูรณาการกับการทำงาน (สหกิจศึกษา) ไม่ต่ำกว่า</t>
  </si>
  <si>
    <t>2. ร้อยละของผู้สำเร็จการศึกษาระดับอาชีวศึกษาและระดับอุดมศึกษาได้งานทำหรือประกอบอาชีพอิสระในสาขาที่เกี่ยวข้องภายใน 1 ปี</t>
  </si>
  <si>
    <t>3. ร้อยละความพึงพอใจของนายจ้าง/ผู้ประกอบการ ที่มีต่อผู้สำเร็จการศึกษาระดับอาชีวศึกษาและระดับอุดมศึกษาได้งานทำ</t>
  </si>
  <si>
    <t>4. ร้อยละของผู้ผ่านการฝึกอบรมและการพัฒนาทักษะอาชีพระยะสั้น สามารถนำความรู้ไปใช้ในการประกอบอาชีพและพัฒนางาน (60 ชม.ขึ้นไป)</t>
  </si>
  <si>
    <t>1. ร้อยละของผู้เรียนการศึกษาขั้นพื้นฐานได้รับการอุดหนุนและการช่วยเหลือค่าใช้จ่ายในระดับการศึกษาขั้นพื้นฐานตั้งแต่ระดับอนุบาลจนจบการศึกษาขั้นพื้นฐานมีความเหมาะสมกับสภาวะทางเศรษฐกิจและสังคมในปัจจุบัน</t>
  </si>
  <si>
    <t>2. อัตราการเข้าเรียนสุทธิในระดับการศึกษาขั้นพื้นฐาน (รวม กศน.)</t>
  </si>
  <si>
    <t>3. อัตราการเข้าเรียนระดับอุดมศึกษา</t>
  </si>
  <si>
    <t>5. จำนวนผู้เรียนมีความสามารถพิเศษได้รับการพัฒนาเต็มตามศักยภาพ</t>
  </si>
  <si>
    <t>6. จำนวนประชาชนที่เข้าถึงหลักสูตร/แหล่งเรียนรู้ที่จัดการศึกษาในรูปแบบ life long learning</t>
  </si>
  <si>
    <t>7. ร้อยละของผู้เรียนระดับการศึกษาขั้นพื้นฐาน ได้รับการส่งเสริมการเรียนรู้และพัฒนาคุณภาพการศึกษาผ่านระบบเทคโนโลยีสารสนเทศเพื่อการศึกษา</t>
  </si>
  <si>
    <t>9. จำนวนเด็ก เยาวชน และประชาชนที่เข้าร่วมกิจกรรมเกี่ยวกับการอนุรักษ์ ทำนุบำรุงศิลปวัฒนธรรมไทย</t>
  </si>
  <si>
    <t>10. ร้อยละของสถานศึกษาที่ผ่านการประเมินตนเองระดับดีมาก</t>
  </si>
  <si>
    <t>11. ร้อยละของสถานศึกษาที่ผ่านเกณฑ์การประเมินระดับดีขึ้นไปจาก สมศ.</t>
  </si>
  <si>
    <t>12. ร้อยละของครูและบุคลากรทางการศึกษาได้รับการส่งเสริม พัฒนาตามมาตรฐานวิชาชีพ มีความพึงพอใจต่อระบบสวัสดิการและ การบริหารงานบุคคล</t>
  </si>
  <si>
    <t>1. ร้อยละขององค์ความรู้และสิ่งประดิษฐ์ที่นำไปใช้หรือแก้ไขปัญหาชุมชนท้องถิ่น</t>
  </si>
  <si>
    <t>4. จำนวนผู้เรียนที่ด้อยโอกาส ผู้พิการ ได้รับโอกาสในการเข้าถึงทรัพยากร แหล่งทุน เพิ่มพูนและฝึกฝนทักษะการเรียนรู้ตลอดชีวิต (นักเรียนในโรงเรียนศึกษาพิเศษ, เด็กพิการในศูนย์การศึกษาพิเศษ,นักเรียนพิการในโรงเรียนเรียนรวม)</t>
  </si>
  <si>
    <t>8. จำนวนผู้เรียนได้รับการส่งเสริมและพัฒนาด้านคุณธรรมจริยธรรม</t>
  </si>
  <si>
    <t>ไตรมาสที่ 1</t>
  </si>
  <si>
    <t>ไตรมาสที่ 2</t>
  </si>
  <si>
    <t>ไตรมาสที่ 3</t>
  </si>
  <si>
    <t>ไตรมาสที่ 4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</si>
  <si>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</si>
  <si>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</si>
  <si>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</si>
  <si>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</si>
  <si>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</si>
  <si>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</si>
  <si>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</si>
  <si>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</si>
  <si>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</si>
  <si>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</si>
  <si>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</si>
  <si>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</si>
  <si>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ประมาณการ</t>
  </si>
  <si>
    <t>ประเภท</t>
  </si>
  <si>
    <t>งบประมาณ</t>
  </si>
  <si>
    <t>5. จำนวนหลักสูตรที่ได้รับการตรวจประเมิน/รับรองคุณภาพตามมาตรฐานสากล</t>
  </si>
  <si>
    <t>หลักสูตร</t>
  </si>
  <si>
    <t>ยุทธศาสตร์</t>
  </si>
  <si>
    <t>6. ร้อยละของหลักสูตรที่ได้รับการตรวจประเมินภายในโดยส่วนงาน</t>
  </si>
  <si>
    <t>7. ร้อยละของหลักสูตรที่ได้รับการตรวจประเมินภายในโดยมหาวิทยาลัย</t>
  </si>
  <si>
    <t>8. ร้อยละของหลักสูตรที่ได้รับการรับรองโดย AUNQA หรือเทียบเท่า</t>
  </si>
  <si>
    <t>9. ผลการประเมินคุณภาพบัณฑิตตามผลการเรียนรู้ที่คาดหวัง (Expected Learning Outcomes) ของหลักสูตร/ ตามกรอบมาตรฐานคุณวุฒิ</t>
  </si>
  <si>
    <t>ระดับ</t>
  </si>
  <si>
    <t>10. อัตราการได้งานทำตรงสายวิชาชีพ/ประกอบอาชีพอิสระ/ศึกษาต่อของบัณฑิตภายใน 1 ปี  (ระดับปริญญาตรี สาขาวิทยาศาสตร์สุขภาพ)</t>
  </si>
  <si>
    <t>11. อัตราการได้งานทำตรงสายวิชาชีพ/ประกอบอาชีพอิสระ/ศึกษาต่อของบัณฑิตภายใน 1 ปี  (ระดับปริญญาตรี สาขาวิทยาศาสตร์เทคโนโลยี)</t>
  </si>
  <si>
    <t>12. อัตราการได้งานทำตรงสายวิชาชีพ/ประกอบอาชีพอิสระ/ศึกษาต่อของบัณฑิตภายใน 1 ปี  (ระดับปริญญาตรี สาขามนุษยศาสตร์-สังคมศาสตร์)</t>
  </si>
  <si>
    <t>13. อัตราการได้งานทำตรงสายวิชาชีพ/ประกอบอาชีพอิสระ/ศึกษาต่อของบัณฑิตภายใน 1 ปี  (ระดับบัณฑิตศึกษา สาขาวิทยาศาสตร์สุขภาพ)</t>
  </si>
  <si>
    <t>14. อัตราการได้งานทำตรงสายวิชาชีพ/ประกอบอาชีพอิสระ/ศึกษาต่อของบัณฑิตภายใน 1 ปี  (ระดับบัณฑิตศึกษา สาขาวิทยาศาสตร์เทคโนโลยี)</t>
  </si>
  <si>
    <t>15. อัตราการได้งานทำตรงสายวิชาชีพ/ประกอบอาชีพอิสระ/ศึกษาต่อของบัณฑิตภายใน 1 ปี  (ระดับบัณฑิตศึกษา สาขามนุษยศาสตร์-สังคมศาสตร์)</t>
  </si>
  <si>
    <t>16. อัตราผลงานของนักศึกษาและผู้สำเร็จการศึกษาในระดับบัณฑิตศึกษาที่ได้รับการตีพิมพ์หรือเผยแพร่ (ตามเกณฑ์คุณภาพ สกอ. ระดับปริญญาโท)</t>
  </si>
  <si>
    <t>17. อัตราผลงานของนักศึกษาและผู้สำเร็จการศึกษาในระดับบัณฑิตศึกษาที่ได้รับการตีพิมพ์หรือเผยแพร่ (ตามเกณฑ์คุณภาพ สกอ. ระดับปริญญาเอก)</t>
  </si>
  <si>
    <t>18. ร้อยละของศิษย์เก่าที่ร่วมพัฒนามหาวิทยาลัย/ส่วนงาน (Alumni Engagement Index)</t>
  </si>
  <si>
    <t>19. ระดับความพึงพอใจของผู้ใช้บัณฑิต (ภายหลังการทำงาน 1 ปี)</t>
  </si>
  <si>
    <t>13. ระดับความผูกพันของบุคลากร (เฉพาะกลุ่ม Talent)</t>
  </si>
  <si>
    <t>14. จำนวนรายได้ (แผ่นดิน+รายได้)</t>
  </si>
  <si>
    <t>15. จำนวนค่าใช้จ่าย (แผ่นดิน+รายได้)</t>
  </si>
  <si>
    <t>16. ร้อยละของการใช้จ่ายงบลงทุนเป็นไปตามแผนการเบิกจ่าย (ผลงานวิจัยเพื่อถ่ายทอดเทคโนโลยี)</t>
  </si>
  <si>
    <t>17. ร้อยละของการใช้จ่ายงบลงทุนเป็นไปตามแผนการเบิกจ่าย (ผลงานวิจัยเพื่อสร้างองค์ความรู้)</t>
  </si>
  <si>
    <t>18. ร้อยละของการใช้จ่ายงบลงทุนเป็นไปตามแผนการเบิกจ่าย (ผู้สำเร็จการศึกษาด้านวิทยาศาสตร์และเทคโนโลยี)</t>
  </si>
  <si>
    <t>19. ร้อยละของการใช้จ่ายงบลงทุนเป็นไปตามแผนการเบิกจ่าย (ผู้สำเร็จการศึกษาด้านวิทยาศาสตร์สุขภาพ)</t>
  </si>
  <si>
    <t>20. ร้อยละของการใช้จ่ายงบลงทุนเป็นไปตามแผนการเบิกจ่าย (ผู้สำเร็จการศึกษาด้านสังคมศาสตร์)</t>
  </si>
  <si>
    <t>21. ร้อยละของการใช้จ่ายงบลงทุนเป็นไปตามแผนการเบิกจ่าย (ผู้สำเร็จการศึกษาด้านสังคมศาสตร์)</t>
  </si>
  <si>
    <t>22. ร้อยละของการใช้จ่ายงบลงทุนเป็นไปตามแผนการเบิกจ่าย (ผลงานการให้บริการวิชาการ)</t>
  </si>
  <si>
    <t>23. ร้อยละของการใช้จ่ายงบลงทุนเป็นไปตามแผนการเบิกจ่าย (ผลงานการให้บริการรักษาพยาบาลและส่งเสริมสุขภาพเพื่อการศึกษาวิจัย)</t>
  </si>
  <si>
    <t>24. ร้อยละคะแนนที่ได้จากการประเมินตามเกณฑ์ตัวชี้วัดมหาวิทยาลัยเชิงนิเวศน์</t>
  </si>
  <si>
    <t>25. คะแนนการประเมิน EdPEx</t>
  </si>
  <si>
    <t>คะแนน</t>
  </si>
  <si>
    <t>26. ระดับการรับรู้/ความเข้าใจในภาพลักษณ์ของมหาวิทยาลัยของกลุ่มผู้มีส่วนได้ส่วนเสียภายใน/ภายนอก</t>
  </si>
  <si>
    <t>หมายเหตุ</t>
  </si>
  <si>
    <t>ในปี 2559 และ 2560 ให้ใช้ข้อมูลจากการทำข้อตกลง PA ของส่วนงาน</t>
  </si>
  <si>
    <t>1. เพื่อผลิตกำลังคนที่มีคุณภาพตามความต้องการของประเทศ</t>
  </si>
  <si>
    <t>- ตัวชี้วัดเชิงปริมาณ : ร้อยละของผู้สำเร็จการศึกษาที่ได้ทำงานตรงสาชา</t>
  </si>
  <si>
    <t>- ตัวชี้วัดเชิงคุณภาพ : ร้อยละของความพึงพอใจของนายจ้างที่มีต่อ
  ผู้สำเร็จการศึกษา</t>
  </si>
  <si>
    <t>- ตัวชี้วัดเชิงเวลา : ร้อยละของผู้สำเร็จการศึกษาที่ได้งานทำศึกษาต่อ
  หรือประกอบอาชีพอิสระภายในระยะเวลา 1 ปี</t>
  </si>
  <si>
    <t>- ตัวชี้วัดเชิงคุณภาพ : ร้อยละของความพึงพอใจของนายจ้างที่มีต่อผู้สำเร็จการศึกษา</t>
  </si>
  <si>
    <t>- ตัวชี้วัดเชิงเวลา : ร้อยละของผู้สำเร็จการศึกษาที่ได้งานทำศึกษาต่อ หรือประกอบอาชีพอิสระภายในระยะเวลา 1 ปี</t>
  </si>
  <si>
    <t>- ตัวชี้วัดเชิงปริมาณ : ร้อยละของผู้สำเร็จการศึกษาที่ได้ทำงานตรงสาขา</t>
  </si>
  <si>
    <t>- ตัวชี้วัดเชิงปริมาณ : ร้อยละของผู้เข้ารับบริการนำความรู้ไปใช้ประโยชน์</t>
  </si>
  <si>
    <t>- ตัวชี้วัดเชิงคุณภาพ : ร้อยละความพึงพอใจของผู้รับบริการ/หน่วยงาน/
  องค์กรที่รับบริการวิชาการและวิชาชีพต่อประโยชน์จากการบริการ</t>
  </si>
  <si>
    <t>- ตัวชี้วัดเชิงปริมาณ : จำนวนผลงานที่มีการเผยแพร่ด้านทำนุบำรุง
  ศิลปวัฒนธรรม</t>
  </si>
  <si>
    <t>- ตัวชี้วัดเชิงคุณภาพ : ร้อยละความพึงพอใจของผู้รับบริการต่อประโยชน์
  ของการทำนุบำรุงศิลปวัฒนธรรม</t>
  </si>
  <si>
    <t>- ตัวชี้วัดเชิงคุณภาพ : ร้อยละของนักศึกษาที่เห็นความสำคัญ
  ของศิลปวัฒนธรรมไทย</t>
  </si>
  <si>
    <t>- ตัวชี้วัดเชิงคุณภาพ : ร้อยละความพึงพอใจของผู้ปกครองต่อโครงการ
  สนับสนุนการจัดการศึกษาโดยไม่เสียค่าใช้จ่าย</t>
  </si>
  <si>
    <t>- ตัวชี้วัดเชิงคุณภาพ : ร้อยละของผู้สำเร็จการศึกษาจบการศึกษา
  ตามมาตรฐานหลักสูตร</t>
  </si>
  <si>
    <t>- ตัวชี้วัดเชิงเวลา : ร้อยละของผู้สำเร็จการศึกษาที่จบการศึกษาตาม
  หลักสูตรภายในระยะเวลาที่กำหนด</t>
  </si>
  <si>
    <t>- ตัวชี้วัดเชิงปริมาณ : จำนวนผลงานวิจัยด้านการรักษาพยาบาลที่
  นำไปใช้ประโยชน์</t>
  </si>
  <si>
    <t>- ตัวชี้วัดเชิงปริมาณ : ร้อยละของผู้สำเร็จการศึกษาด้านการแแพทย์
  ได้รับการรับรองตามมาตรฐานที่กำหนด</t>
  </si>
  <si>
    <t>- ตัวชี้วัดเชิงคุณภาพ : โรงพยาบาลได้รับการรับรองคุณภาพมาตรฐาน
  ที่กำหนด</t>
  </si>
  <si>
    <t>- ตัวชี้วัดเชิงปริมาณ : ร้อยละของงานวิจัยและนวัตกรรมที่ตีพิมพ์เผยแพร่
  ในวารสารระดับชาติและนานาชาติ</t>
  </si>
  <si>
    <t>- ตัวชี้วัดเชิงคุณภาพ : ร้อยละของบทความวิจัยและนวัตกรรมที่ได้รับ
  การอ้างอิงในวารสารวิชาการหรือในฐานข้อมูลระดับชาติหรือระดับ
  นานาชาติต่ออาจารย์ประจำ</t>
  </si>
  <si>
    <t>- ตัวชี้วัดเชิงคุณภาพ : จำนวนผลงานวิจัยและนวัตกรรมที่นำไปใช้ประโยชน์
  ในเชิงพาณิชย์/ประโยชน์ต่อสังคม ชุมชน</t>
  </si>
  <si>
    <t>- ตัวชี้วัดเชิงคุณภาพ : คุณภาพชีวิตอยู่ในระดับที่ดีขึ้น</t>
  </si>
  <si>
    <t>- ตัวชี้วัดเชิงคุณภาพ : การก่อสร้างศูนย์วิทยาการเวชศาสตร์ผู้สูงอายุ
  ระดับชาติ (พื้นที่สมุทรสาคร) แล้วเสร็จ (สะสม)</t>
  </si>
  <si>
    <t>- ตัวชี้วัดเชิงปริมาณ : ร้อยละของงานวิจัยและนวัตกรรมที่ตีพิมพ์เผยแพร่ในวารสารระดับชาติและนานาชาติ</t>
  </si>
  <si>
    <t>- ตัวชี้วัดเชิงปริมาณ : จำนวนผลงานวิจัยและนวัตกรรมที่ยื่นขอจดทะเบียนทรัพย์สินทางปัญญา</t>
  </si>
  <si>
    <t>- ตัวชี้วัดเชิงคุณภาพ : ร้อยละของบทความวิจัยและนวัตกรรมที่ได้รับการอ้างอิงในวารสารวิชาการหรือในฐานข้อมูลระดับชาติหรือระดับนานาชาติต่ออาจารย์ประจำ</t>
  </si>
  <si>
    <t>- ตัวชี้วัดเชิงคุณภาพ : จำนวนผลงานวิจัยและนวัตกรรมที่นำไปใช้ประโยชน์ในเชิงพาณิชย์/ประโยชน์ต่อสังคม ชุมชน</t>
  </si>
  <si>
    <t>- ตัวชี้วัดเชิงคุณภาพ : ดำเนินการก่อสร้างอาคารปรีคลินิกและศูนย์วิจัยสถาบันการแทพย์จักรีนฤบดินทร์เป็นไปตามแผนที่วางไว้ไม่น้อยกว่า</t>
  </si>
  <si>
    <t>- ตัวชี้วัดเชิงปริมาณ : จำนวนผลงานวิจัยด้านการรักษาพยาบาลที่นำไปใช้ประโยชน์</t>
  </si>
  <si>
    <t>- ตัวชี้วัดเชิงปริมาณ : ร้อยละของผู้สำเร็จการศึกษาด้านการแแพทย์ได้รับการรับรองตามมาตรฐานที่กำหนด</t>
  </si>
  <si>
    <t>- ตัวชี้วัดเชิงคุณภาพ : โรงพยาบาลได้รับการรับรองคุณภาพมาตรฐานที่กำหนด</t>
  </si>
  <si>
    <t>- ตัวชี้วัดเชิงคุณภาพ : ร้อยละของผู้สำเร็จการศึกษาจบการศึกษาตามมาตรฐานหลักสูตร</t>
  </si>
  <si>
    <t>- ตัวชี้วัดเชิงเวลา : ร้อยละของผู้สำเร็จการศึกษาที่จบการศึกษาตามหลักสูตรภายในระยะเวลาที่กำหนด</t>
  </si>
  <si>
    <t>- ตัวชี้วัดเชิงคุณภาพ : ร้อยละความพึงพอใจของผู้ปกครองต่อโครงการสนับสนุนการจัดการศึกษาโดยไม่เสียค่าใช้จ่าย</t>
  </si>
  <si>
    <t>- ตัวชี้วัดเชิงปริมาณ : จำนวนผลงานที่มีการเผยแพร่ด้านทำนุบำรุงศิลปวัฒนธรรม</t>
  </si>
  <si>
    <t>- ตัวชี้วัดเชิงคุณภาพ : ร้อยละความพึงพอใจของผู้รับบริการต่อประโยชน์ของการทำนุบำรุงศิลปวัฒนธรรม</t>
  </si>
  <si>
    <t>- ตัวชี้วัดเชิงคุณภาพ : ร้อยละของนักศึกษาที่เห็นความสำคัญของศิลปวัฒนธรรมไทย</t>
  </si>
  <si>
    <t>- ตัวชี้วัดเชิงคุณภาพ : การก่อสร้างศูนย์วิทยาการเวชศาสตร์ผู้สูงอายุระดับชาติ (พื้นที่สมุทรสาคร) แล้วเสร็จ (สะสม)</t>
  </si>
  <si>
    <t>ผลงานการให้บริการวิชาการ</t>
  </si>
  <si>
    <t>ผลงานทำนุบำรุงศิลปวัฒนธรรม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</si>
  <si>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</si>
  <si>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โครงการเพิ่มศักยภาพการให้บริการทางด้านสาธารณสุข</t>
  </si>
  <si>
    <t>โครงการพัฒนากรุงเทพมหานคร และเมืองปริมณฑล</t>
  </si>
  <si>
    <t>ผลผลิต</t>
  </si>
  <si>
    <t>โครงการพัฒนาระบบดูแลสุขภาพของผู้สูงอายุ</t>
  </si>
  <si>
    <t>- ตัวชี้วัดเชิงเวลา : จำนวนผลงานวิจัยที่นำไปใช้ประโยชน์ภายในระยะเวลาที่กำหนด</t>
  </si>
  <si>
    <t>- ตัวชี้วัดเชิงคุณภาพ : ผลการจัดลำดับด้านการประเมินคุณธรรม และความโปร่งใสในการดำเนินงานของหน่วยงานภาครัฐ (ITA)</t>
  </si>
  <si>
    <t>- ตัวชี้วัดเชิงคุณภาพ : ร้อยละของหน่วยบริการที่ได้รับใบรับรองมาตรฐานระดับชาติ และนานาชาติ</t>
  </si>
  <si>
    <t>- ตัวชี้วัดเชิงเวลา : จำนวนผลงานวิจัยที่นำไปใช้ประโยชน์ภายในระยะ
  เวลาที่กำหนด</t>
  </si>
  <si>
    <t xml:space="preserve"> เป้าหมายการให้บริการส่วนงานและงบประมาณ/ประมาณการรายจ่ายล่วงหน้าระยะปานกลาง ระดับผลลัพธ์</t>
  </si>
  <si>
    <t>ลำดับที่</t>
  </si>
  <si>
    <t>ส่วนงานที่ต้องกรอกข้อมูล</t>
  </si>
  <si>
    <r>
      <rPr>
        <u/>
        <sz val="14"/>
        <color rgb="FFFF0000"/>
        <rFont val="TH SarabunPSK"/>
        <family val="2"/>
      </rPr>
      <t>ทุกส่วนงาน</t>
    </r>
    <r>
      <rPr>
        <sz val="14"/>
        <color theme="1"/>
        <rFont val="TH SarabunPSK"/>
        <family val="2"/>
      </rPr>
      <t>ที่อยู๋ในผลผลิต
ผลงานการให้บริการวิชาการ</t>
    </r>
  </si>
  <si>
    <r>
      <rPr>
        <u/>
        <sz val="14"/>
        <color rgb="FFFF0000"/>
        <rFont val="TH SarabunPSK"/>
        <family val="2"/>
      </rPr>
      <t>ทุกส่วนงาน</t>
    </r>
    <r>
      <rPr>
        <sz val="14"/>
        <color theme="1"/>
        <rFont val="TH SarabunPSK"/>
        <family val="2"/>
      </rPr>
      <t>ที่อยู๋ในผลผลิต
ผลงานทำนุบำรุงศิลปวัฒนธรรม</t>
    </r>
  </si>
  <si>
    <r>
      <t xml:space="preserve">   </t>
    </r>
    <r>
      <rPr>
        <u/>
        <sz val="14"/>
        <color rgb="FFFF0000"/>
        <rFont val="TH SarabunPSK"/>
        <family val="2"/>
      </rPr>
      <t xml:space="preserve">เฉพาะ </t>
    </r>
    <r>
      <rPr>
        <sz val="14"/>
        <color theme="1"/>
        <rFont val="TH SarabunPSK"/>
        <family val="2"/>
      </rPr>
      <t xml:space="preserve"> 1. วิทยาลัยดุริยางคศิลป์
             2. สถาบันแห่งชาติเพื่อการพัฒนาเด็กฯ</t>
    </r>
  </si>
  <si>
    <r>
      <rPr>
        <u/>
        <sz val="14"/>
        <color rgb="FFFF0000"/>
        <rFont val="TH SarabunPSK"/>
        <family val="2"/>
      </rPr>
      <t>ทุกส่วนงาน</t>
    </r>
    <r>
      <rPr>
        <sz val="14"/>
        <color theme="1"/>
        <rFont val="TH SarabunPSK"/>
        <family val="2"/>
      </rPr>
      <t>ที่อยู๋ในผลผลิต
โครงการเพิ่มศักยภาพการให้บริการ
ทางด้านสาธารณสุข</t>
    </r>
  </si>
  <si>
    <t>1. โครงการการพัฒนาโครงสร้างพื้นฐาน บุคลากร และระบบวิจัย และนวัตกรรมของประเทศ
2. โครงการการวิจัยและนวัตกรรมเพื่อการพัฒนาสังคม และสิ่งแวดล้อม
3. โครงการการวิจัยและนวัตกรรมเพื่อการสร้างองค์ความรู้พื้นฐานของประเทศ
4. โครงการการวิจัยและนวัตกรรมเพื่อสร้างความมั่งคั่งทางเศรษฐกิจ</t>
  </si>
  <si>
    <t>ทุกส่วนงาน</t>
  </si>
  <si>
    <t>เฉพาะ กองบริหารงานวิจัย เท่านั้น !!!!!</t>
  </si>
  <si>
    <t>เฉพาะ ศูนย์การแพทย์กาญจนาภิเษก เท่านั้น !!!!!</t>
  </si>
  <si>
    <t>เฉพาะ คณะแพทยศาสตร์ศิริราชพยาบาล 
เท่านั้น !!!!!</t>
  </si>
  <si>
    <t>- ตัวชี้วัดเชิงคุณภาพ : ร้อยละของนักศึกษาระดับริญญาตรีที่ถูกพัฒนาให้เป็น Global Citizen และ Global Talents</t>
  </si>
  <si>
    <t>- ตัวชี้วัดเชิงคุณภาพ : ร้อยละของหลักสูตรที่ได้รับการรับรองคุณภาพตามมาตรฐานระดับสากล</t>
  </si>
  <si>
    <t>2. เพื่อบริการวิชาการแก่หน่วยงาน/ประชาชนในชุมชนและสังคมให้มีความรู้ความสามารถในการพัฒนาตนเอง เพื่อเพิ่มศักยภาพในการแข่งขันของประเทศ</t>
  </si>
  <si>
    <t>3. ปลูกฝังค่านิยมให้นิสิต นักศึกษา และชุมชนในการพัฒนาภูมิปัญญา
ท้องถิ่น และอนุรักษ์ ทำนุบำรุงศิลปวัฒนธรรมไทย</t>
  </si>
  <si>
    <t>4. นักเรียนในสังกัดมหาวิทยาลัยได้รับโอกาสทางการศึกษาขั้นพื้นฐาน
ตามสิทธิที่กำหนดไว้</t>
  </si>
  <si>
    <t>5. เพื่อเพิ่มการผลิตกำลังคนด้านสาธารณสุขและสาขาวิชาที่ขาดแคลน
เพื่อตอบสนองความต้องการในการพัฒนาประเทศ</t>
  </si>
  <si>
    <t>6. พัฒนาศักยภาพการให้บริการด้านสาธารณสุข</t>
  </si>
  <si>
    <t>7. เพื่อผลิตบัณฑิตด้านวิทยาศาสตร์สุขภาพที่มีคุณภาพ เป็นไปตาม
มาตรฐานสอดคล้องกับความต้องการของประเทศ เป็นบัณฑิตที่มี
พหุศักยภาพและเป็นผู้นำ</t>
  </si>
  <si>
    <t>8. เพื่อพัฒนาต้นแบบผลิตภัณฑ์และเทคโนโลยีทางด้านเทคโนโลยี
การแพทย์และด้านอาหาร เกษตร ผลิตภัณฑ์เพื่อสุขภาพ ในระดับ
กึ่งอุตสาหกรรม</t>
  </si>
  <si>
    <t>9. ประชาชนมีความเป็นอยู่และคุณภาพชีวิตดีขึ้น</t>
  </si>
  <si>
    <t>10. เพื่อพัฒนาระบบการดูแลผู้สูงอายุระยะยาว และสร้างสภาพแวดล้อม
ที่เอื้อต่อการดำรงชีวิตในสังคมสูงวัย</t>
  </si>
  <si>
    <t>11. เพื่อให้มหาวิทยาลัยมีระบบธรรมาภิบาลที่เข้มแข็ง</t>
  </si>
  <si>
    <t>8. ประชาชนมีความเป็นอยู่และคุณภาพชีวิตดีขึ้น</t>
  </si>
  <si>
    <t>9. เพื่อพัฒนาระบบการดูแลผู้สูงอายุระยะยาว และสร้างสภาพแวดล้อม
ที่เอื้อต่อการดำรงชีวิตในสังคมสูงวัย</t>
  </si>
  <si>
    <t>ปี 2571</t>
  </si>
  <si>
    <t>0102 กองบริหารงานทั่วไป</t>
  </si>
  <si>
    <t>0103 กองแผนงาน</t>
  </si>
  <si>
    <t>0104 กองคลัง</t>
  </si>
  <si>
    <t>0105 กองบริหารงานวิจัย</t>
  </si>
  <si>
    <t>0106 กองทรัพยากรบุคคล</t>
  </si>
  <si>
    <t>0107 กองวิเทศสัมพันธ์</t>
  </si>
  <si>
    <t>0107 ศ.เศรษฐกิจสร้างสรรค์ (กองวิเทศสัมพันธ์)</t>
  </si>
  <si>
    <t>0108 กองกิจการนักศึกษา</t>
  </si>
  <si>
    <t>0109 กองกายภาพและสิ่งแวดล้อม</t>
  </si>
  <si>
    <t>0109 กองกายภาพและสิ่งแวดล้อม (ศูนย์การเรียนรู้)</t>
  </si>
  <si>
    <t>0110 ศูนย์บริหารสินทรัพย์</t>
  </si>
  <si>
    <t>0111 ศูนย์บริหารจัดการความเสี่ยง</t>
  </si>
  <si>
    <t>0112 กองบริหารการศึกษา</t>
  </si>
  <si>
    <t>0115 กองเทคโนโลยีสารสนเทศ</t>
  </si>
  <si>
    <t>0116 กองกฎหมาย</t>
  </si>
  <si>
    <t>0117 กองพัฒนาคุณภาพ</t>
  </si>
  <si>
    <t>0120 ศูนย์ตรวจสอบภายใน</t>
  </si>
  <si>
    <t>0121 ศูนย์ส่งเสริมจริยธรรมการวิจัยในคน</t>
  </si>
  <si>
    <t>0122 ศูนย์จิตตปัญญาศึกษา</t>
  </si>
  <si>
    <t>0128 อาคารสิริวิทยา</t>
  </si>
  <si>
    <t>0129 มหิดลสิทธาคาร</t>
  </si>
  <si>
    <t>0135 ศูนย์บริหารความปลอดภัย อาชีวอนามัย และสภาพแวดล้อมในการทำงาน (COSHEM)</t>
  </si>
  <si>
    <t>0200 บัณฑิตวิทยาลัย</t>
  </si>
  <si>
    <t>0300 คณะทันตแพทยศาสตร์</t>
  </si>
  <si>
    <t>0400 คณะเทคนิคการแพทย์</t>
  </si>
  <si>
    <t>0500 คณะพยาบาลศาสตร์</t>
  </si>
  <si>
    <t>0600 คณะแพทยศาสตร์โรงพยาบาลรามาธิบดี</t>
  </si>
  <si>
    <t>0701 คณะแพทยศาสตร์ศิริราชพยาบาล</t>
  </si>
  <si>
    <t>0800 คณะเภสัชศาสตร์</t>
  </si>
  <si>
    <t>0900 คณะวิทยาศาสตร์</t>
  </si>
  <si>
    <t>1000 คณะวิศวกรรมศาสตร์</t>
  </si>
  <si>
    <t>1100 คณะเวชศาสตร์เขตร้อน</t>
  </si>
  <si>
    <t>1200 คณะสังคมศาสตร์และมนุษยศาสตร์</t>
  </si>
  <si>
    <t>1300 คณะสัตวแพทยศาสตร์</t>
  </si>
  <si>
    <t>1400 คณะสาธารณสุขศาสตร์</t>
  </si>
  <si>
    <t>1500 คณะสิ่งแวดล้อมและทรัพยากรศาสตร์</t>
  </si>
  <si>
    <t>1600 วิทยาลัยราชสุดา</t>
  </si>
  <si>
    <t>1700 วิทยาลัยวิทยาศาสตร์และเทคโนโลยีการกีฬา</t>
  </si>
  <si>
    <t>1800 สถาบันพัฒนาสุขภาพอาเซียน</t>
  </si>
  <si>
    <t>1900 สถาบันวิจัยประชากรและสังคม</t>
  </si>
  <si>
    <t>2000 สถาบันวิจัยภาษาและวัฒนธรรมเอเชีย</t>
  </si>
  <si>
    <t>2100 สถาบันโภชนาการ</t>
  </si>
  <si>
    <t>2200 สถาบันชีววิทยาศาสตร์โมเลกุล</t>
  </si>
  <si>
    <t>2500 สถาบันวิทยาศาสตร์การวิเคราะห์และตรวจสอบสารในนักกีฬา</t>
  </si>
  <si>
    <t>2800 ศูนย์สัตว์ทดลองแห่งชาติ</t>
  </si>
  <si>
    <t>2900 หอสมุดและคลังความรู้มหาวิทยาลัยมหิดล</t>
  </si>
  <si>
    <t>3000 วิทยาลัยนานาชาติ</t>
  </si>
  <si>
    <t>3100 วิทยาลัยดุริยางคศิลป์</t>
  </si>
  <si>
    <t>3200 วิทยาลัยการจัดการ</t>
  </si>
  <si>
    <t>3300 วิทยาลัยศาสนศึกษา</t>
  </si>
  <si>
    <t>3400 สถาบันนวัตกรรมการเรียนรู้</t>
  </si>
  <si>
    <t>3500 คณะศิลปศาสตร์</t>
  </si>
  <si>
    <t>3600 คณะเทคโนโลยีสารสนเทศและการสื่อสาร</t>
  </si>
  <si>
    <t>3700 สำนักงานสภามหาวิทยาลัย</t>
  </si>
  <si>
    <t>3800 วิทยาเขตกาญจนบุรี</t>
  </si>
  <si>
    <t>3900 คณะกายภาพบำบัด</t>
  </si>
  <si>
    <t>4300 โรงเรียนสาธิตนานาชาติ</t>
  </si>
  <si>
    <t>4400 สถาบันวิวัฒน์เทคโนโลยีและนวัตกรรมแห่งมหาวิทยาลัยมหิดล</t>
  </si>
  <si>
    <t>4500 สถาบันบริหารจัดการเทคโนโลยีและนวัตกรรม</t>
  </si>
  <si>
    <t>4600 โครงการจัดตั้งวิทยาเขตนครสวรรค์</t>
  </si>
  <si>
    <t>4700 โครงการจัดตั้งวิทยาเขตอำนาจเจริญ</t>
  </si>
  <si>
    <t>4800 โครงการจัดตั้งศูนย์เสริมสร้างอุตสาหกรรมชีวภาพจากนวัตกรรม (PILOT PLANT)</t>
  </si>
  <si>
    <t>4900 โครงการจัดตั้งสถาบันอุทยานธรรมชาติวิทยาสิรีรุกขชาติ</t>
  </si>
  <si>
    <t>3. เพื่อบริการวิชาการแก่หน่วยงาน/ประชาชนในชุมชนและสังคมให้มีความรู้ความสามารถในการพัฒนาตนเอง เพื่อเพิ่มศักยภาพในการแข่งขันของประเทศ</t>
  </si>
  <si>
    <t>2. เพื่อขยายการผลิตกำลังคนด้านวิทยาศาสตร์และเทคโนโลยี เพื่อตอบสนองความต้องการในการพัฒนาประเทศ</t>
  </si>
  <si>
    <t>5. พัฒนาศักยภาพการให้บริการด้านสาธารณสุข</t>
  </si>
  <si>
    <r>
      <rPr>
        <u/>
        <sz val="14"/>
        <color rgb="FFFF0000"/>
        <rFont val="TH SarabunPSK"/>
        <family val="2"/>
      </rPr>
      <t>ทุกส่วนงาน</t>
    </r>
    <r>
      <rPr>
        <sz val="14"/>
        <color theme="1"/>
        <rFont val="TH SarabunPSK"/>
        <family val="2"/>
      </rPr>
      <t>ที่อยู๋ในผลผลิต
1. ผู้สำเร็จการศึกษาด้านวิทยาศาสตร์สุขภาพ
2. ผู้สำเร็จการศึกษาด้านสังคมศาสตร์</t>
    </r>
  </si>
  <si>
    <r>
      <rPr>
        <u/>
        <sz val="14"/>
        <color rgb="FFFF0000"/>
        <rFont val="TH SarabunPSK"/>
        <family val="2"/>
      </rPr>
      <t>ทุกส่วนงาน</t>
    </r>
    <r>
      <rPr>
        <sz val="14"/>
        <color theme="1"/>
        <rFont val="TH SarabunPSK"/>
        <family val="2"/>
      </rPr>
      <t>ที่อยู๋ในผลผลิต
ผู้สำเร็จการศึกษาด้านวิทยาศาสตร์และเทคโนโลยี</t>
    </r>
  </si>
  <si>
    <t>1. ผู้สำเร็จการศึกษาด้านวิทยาศาสตร์สุขภาพ
2. ผู้สำเร็จการศึกษาด้านสังคมศาสตร์</t>
  </si>
  <si>
    <t>ผู้สำเร็จการศึกษาด้านวิทยาศาสตร์และเทคโนโลยี</t>
  </si>
  <si>
    <t>3. เพื่อบริการวิชาการแก่หน่วยงาน/ประชาชนในชุมชนและสังคม
ให้มีความรู้ความสามารถในการพัฒนาตนเอง เพื่อเพิ่มศักยภาพ
ในการแข่งขันของประเทศ</t>
  </si>
  <si>
    <t>7. เพื่อส่งเสริมการใช้ประโยชน์จากการแพทย์แม่นยำในการวินิจฉัยและรักษาโรคมะเร็งโดยใช้ข้อมูลทางพันธุกรรมรายบุคคล</t>
  </si>
  <si>
    <t>8. เพื่อให้มหาวิทยาลัยมีระบบธรรมาภิบาลที่เข้มแข็ง</t>
  </si>
  <si>
    <t>6. เพื่อเพิ่มการผลิตกำลังคนด้านสาธารณสุข เพื่อตอบสนองความต้องการในการพัฒนาประเทศ</t>
  </si>
  <si>
    <t>1. โครงการผลิตแพทย์เพิ่ม
2. โครงการผลิตพยาบาลเพิ่ม</t>
  </si>
  <si>
    <r>
      <rPr>
        <u/>
        <sz val="14"/>
        <color rgb="FFFF0000"/>
        <rFont val="TH SarabunPSK"/>
        <family val="2"/>
      </rPr>
      <t>ทุกส่วนงาน</t>
    </r>
    <r>
      <rPr>
        <sz val="14"/>
        <color theme="1"/>
        <rFont val="TH SarabunPSK"/>
        <family val="2"/>
      </rPr>
      <t>ที่อยู๋ในผลผลิต
1. โครงการผลิตแพทย์เพิ่ม
2. โครงการผลิตพยาบาลเพิ่ม</t>
    </r>
  </si>
  <si>
    <t>เฉพาะ คณะแพทยศาสตร์ศิริราชพยาบาล เท่านั้น !!!!!</t>
  </si>
  <si>
    <t>- ตัวชี้วัดเชิงคุณภาพ : ผลการจัดลำดับด้านการประเมินคุณธรรม 
  และความโปร่งใสในการดำเนินงานของหน่วยงานภาครัฐ (ITA)</t>
  </si>
  <si>
    <t>โครงการศูนย์แปลผลข้อมูลพันธุกรรมสำหรับการแพทย์แม่นยำในโรคมะเร็ง</t>
  </si>
  <si>
    <t>ปี 2572</t>
  </si>
  <si>
    <t>ปี 2573</t>
  </si>
  <si>
    <t>ปี 2568</t>
  </si>
  <si>
    <t>ปี 2574</t>
  </si>
  <si>
    <t>ตัวชี้วัดงานนโยบายและแผน</t>
  </si>
  <si>
    <t>4100 โครงการจัดตั้งสถาบันสิทธิมนุษยชนและสันติศึกษา</t>
  </si>
  <si>
    <t>- ตัวชี้วัดเชิงปริมาณ : จำนวนนโยบายชี้นำสังคมของมหาวิทยาลัยที่สำคัญระดับชาติและนานาชาติ</t>
  </si>
  <si>
    <t>- ตัวชี้วัดเชิงปริมาณ : จำนวนผลงานวิจัยหรือทรัพย์สินทางปัญญาที่ใช้ในเชิงพาณิชย์</t>
  </si>
  <si>
    <t>- ตัวชี้วัดเชิงปริมาณ : จัดตั้งศูนย์แปลผลข้อมูลพันธุกรรมสำหรับการแพทย์แม่นยำในโรคมะเร็ง (สะสม)</t>
  </si>
  <si>
    <t>- ตัวชี้วัดเชิงคุณภาพ : หน่วยบริการวิชาการที่ได้รับใบรับรองมาตรฐานระดับชาติ และนานาชาติ</t>
  </si>
  <si>
    <t>เรื่อง/ปี</t>
  </si>
  <si>
    <t>0703 ศูนย์การแพทย์กาญจนาภิเษก</t>
  </si>
  <si>
    <t>2300 สถาบันแห่งชาติเพื่อการพัฒนาเด็กและครอบครัว</t>
  </si>
  <si>
    <t>0103 กองแผนงาน (ICBS)</t>
  </si>
  <si>
    <t>ส่วนงาน :</t>
  </si>
  <si>
    <t>ปี 2569</t>
  </si>
  <si>
    <t>แผน ปี 2570</t>
  </si>
  <si>
    <t>ปี 2575</t>
  </si>
  <si>
    <t>- ตัวชี้วัดเชิงปริมาณ : จำนวนผลงานวิจัยหรือทรัพย์สินทางปัญญาที่ใช้ในเชิงพาณิชย์ (ในประเทศ และต่างประเทศ)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</si>
</sst>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00_-;\-#,##0_-;_-* &quot;-  &quot;_-;_-@_-"/>
    <numFmt numFmtId="166" formatCode="_-* #,##0_-;\-#,##0_-;_-* &quot;-  &quot;_-;_-@_-"/>
    <numFmt numFmtId="167" formatCode="_(* #,##0_);_(* \(#,##0\);_(* &quot;-&quot;??_);_(@_)"/>
  </numFmts>
  <fonts count="22" x14ac:knownFonts="1">
    <font>
      <sz val="11"/>
      <color indexed="8"/>
      <name val="Tahoma"/>
      <family val="2"/>
      <charset val="222"/>
    </font>
    <font>
      <sz val="10"/>
      <name val="Arial"/>
      <family val="2"/>
    </font>
    <font>
      <sz val="14"/>
      <name val="Cordia New"/>
      <family val="2"/>
    </font>
    <font>
      <sz val="8"/>
      <name val="Tahoma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1"/>
      <color indexed="81"/>
      <name val="Tahoma"/>
      <family val="2"/>
    </font>
    <font>
      <sz val="11"/>
      <color indexed="8"/>
      <name val="Tahoma"/>
      <family val="2"/>
      <charset val="222"/>
    </font>
    <font>
      <b/>
      <sz val="19"/>
      <name val="TH SarabunPSK"/>
      <family val="2"/>
    </font>
    <font>
      <sz val="2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8"/>
      <color rgb="FFFF0000"/>
      <name val="TH SarabunPSK"/>
      <family val="2"/>
    </font>
    <font>
      <sz val="14"/>
      <color rgb="FFFF0000"/>
      <name val="TH SarabunPSK"/>
      <family val="2"/>
    </font>
    <font>
      <u/>
      <sz val="14"/>
      <color rgb="FFFF0000"/>
      <name val="TH SarabunPSK"/>
      <family val="2"/>
    </font>
    <font>
      <b/>
      <sz val="18"/>
      <color indexed="8"/>
      <name val="TH SarabunPSK"/>
      <family val="2"/>
    </font>
    <font>
      <b/>
      <sz val="16"/>
      <color indexed="81"/>
      <name val="TH SarabunPSK"/>
      <family val="2"/>
    </font>
    <font>
      <b/>
      <sz val="26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</cellStyleXfs>
  <cellXfs count="127">
    <xf numFmtId="0" fontId="0" fillId="0" borderId="0" xfId="0"/>
    <xf numFmtId="0" fontId="5" fillId="0" borderId="0" xfId="0" applyFont="1"/>
    <xf numFmtId="41" fontId="5" fillId="0" borderId="2" xfId="0" applyNumberFormat="1" applyFont="1" applyFill="1" applyBorder="1" applyAlignment="1" applyProtection="1">
      <alignment vertical="top" wrapText="1"/>
      <protection hidden="1"/>
    </xf>
    <xf numFmtId="0" fontId="5" fillId="0" borderId="0" xfId="0" applyFont="1" applyFill="1" applyAlignment="1">
      <alignment vertical="top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vertical="top"/>
    </xf>
    <xf numFmtId="0" fontId="5" fillId="0" borderId="3" xfId="0" applyFont="1" applyFill="1" applyBorder="1" applyAlignment="1" applyProtection="1">
      <alignment vertical="top" wrapText="1"/>
      <protection locked="0"/>
    </xf>
    <xf numFmtId="41" fontId="5" fillId="0" borderId="3" xfId="0" applyNumberFormat="1" applyFont="1" applyFill="1" applyBorder="1" applyAlignment="1" applyProtection="1">
      <alignment vertical="top" wrapText="1"/>
      <protection hidden="1"/>
    </xf>
    <xf numFmtId="0" fontId="5" fillId="0" borderId="3" xfId="0" applyFont="1" applyFill="1" applyBorder="1" applyAlignment="1" applyProtection="1">
      <alignment vertical="top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6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>
      <alignment vertical="top"/>
    </xf>
    <xf numFmtId="41" fontId="5" fillId="0" borderId="3" xfId="0" applyNumberFormat="1" applyFont="1" applyFill="1" applyBorder="1" applyAlignment="1" applyProtection="1">
      <alignment horizontal="center" vertical="top" wrapText="1"/>
      <protection hidden="1"/>
    </xf>
    <xf numFmtId="41" fontId="5" fillId="0" borderId="2" xfId="0" applyNumberFormat="1" applyFont="1" applyFill="1" applyBorder="1" applyAlignment="1" applyProtection="1">
      <alignment horizontal="center" vertical="top" wrapText="1"/>
      <protection hidden="1"/>
    </xf>
    <xf numFmtId="41" fontId="5" fillId="0" borderId="0" xfId="0" applyNumberFormat="1" applyFont="1" applyProtection="1">
      <protection hidden="1"/>
    </xf>
    <xf numFmtId="0" fontId="5" fillId="0" borderId="0" xfId="0" applyFont="1" applyAlignment="1" applyProtection="1">
      <alignment horizontal="center" vertical="top"/>
      <protection hidden="1"/>
    </xf>
    <xf numFmtId="0" fontId="5" fillId="4" borderId="2" xfId="0" applyFont="1" applyFill="1" applyBorder="1" applyAlignment="1" applyProtection="1">
      <alignment vertical="top"/>
      <protection hidden="1"/>
    </xf>
    <xf numFmtId="0" fontId="4" fillId="0" borderId="3" xfId="0" applyFont="1" applyFill="1" applyBorder="1" applyAlignment="1">
      <alignment horizontal="center" vertical="top"/>
    </xf>
    <xf numFmtId="0" fontId="4" fillId="4" borderId="2" xfId="0" applyFont="1" applyFill="1" applyBorder="1" applyAlignment="1" applyProtection="1">
      <alignment vertical="top"/>
      <protection hidden="1"/>
    </xf>
    <xf numFmtId="0" fontId="4" fillId="0" borderId="0" xfId="0" applyFont="1"/>
    <xf numFmtId="0" fontId="5" fillId="4" borderId="4" xfId="0" applyFont="1" applyFill="1" applyBorder="1" applyAlignment="1" applyProtection="1">
      <alignment vertical="top"/>
      <protection hidden="1"/>
    </xf>
    <xf numFmtId="0" fontId="11" fillId="0" borderId="0" xfId="6" applyFont="1" applyBorder="1" applyProtection="1"/>
    <xf numFmtId="0" fontId="11" fillId="0" borderId="0" xfId="6" applyFont="1" applyBorder="1" applyAlignment="1" applyProtection="1">
      <alignment vertical="top" wrapText="1"/>
    </xf>
    <xf numFmtId="0" fontId="7" fillId="0" borderId="0" xfId="6" applyFont="1" applyBorder="1" applyAlignment="1" applyProtection="1">
      <alignment horizontal="left" indent="1"/>
    </xf>
    <xf numFmtId="0" fontId="7" fillId="0" borderId="0" xfId="6" applyFont="1" applyBorder="1" applyProtection="1"/>
    <xf numFmtId="0" fontId="7" fillId="0" borderId="0" xfId="6" applyFont="1" applyBorder="1" applyAlignment="1" applyProtection="1">
      <alignment vertical="top" wrapText="1"/>
    </xf>
    <xf numFmtId="0" fontId="4" fillId="0" borderId="0" xfId="6" applyFont="1" applyBorder="1" applyAlignment="1" applyProtection="1">
      <alignment horizontal="center"/>
    </xf>
    <xf numFmtId="0" fontId="6" fillId="0" borderId="0" xfId="6" applyFont="1" applyBorder="1" applyProtection="1"/>
    <xf numFmtId="0" fontId="6" fillId="0" borderId="0" xfId="6" applyFont="1" applyBorder="1" applyAlignment="1" applyProtection="1">
      <alignment vertical="top" wrapText="1"/>
    </xf>
    <xf numFmtId="0" fontId="4" fillId="0" borderId="0" xfId="6" applyFont="1" applyFill="1" applyBorder="1" applyAlignment="1" applyProtection="1">
      <alignment horizontal="left" indent="1"/>
    </xf>
    <xf numFmtId="0" fontId="4" fillId="0" borderId="0" xfId="6" applyFont="1" applyFill="1" applyBorder="1" applyAlignment="1" applyProtection="1">
      <alignment horizontal="center"/>
    </xf>
    <xf numFmtId="165" fontId="4" fillId="0" borderId="0" xfId="6" applyNumberFormat="1" applyFont="1" applyFill="1" applyBorder="1" applyAlignment="1" applyProtection="1">
      <alignment vertical="top"/>
    </xf>
    <xf numFmtId="0" fontId="7" fillId="0" borderId="0" xfId="6" applyFont="1" applyFill="1" applyBorder="1" applyProtection="1"/>
    <xf numFmtId="0" fontId="7" fillId="0" borderId="0" xfId="6" applyFont="1" applyFill="1" applyBorder="1" applyAlignment="1" applyProtection="1">
      <alignment vertical="top" wrapText="1"/>
    </xf>
    <xf numFmtId="165" fontId="6" fillId="0" borderId="0" xfId="6" applyNumberFormat="1" applyFont="1" applyFill="1" applyBorder="1" applyAlignment="1" applyProtection="1">
      <alignment vertical="top"/>
    </xf>
    <xf numFmtId="0" fontId="7" fillId="0" borderId="0" xfId="6" applyFont="1" applyFill="1" applyBorder="1" applyAlignment="1" applyProtection="1">
      <alignment horizontal="left"/>
    </xf>
    <xf numFmtId="0" fontId="4" fillId="0" borderId="0" xfId="6" applyFont="1" applyFill="1" applyBorder="1" applyAlignment="1" applyProtection="1">
      <alignment horizontal="left" vertical="top" wrapText="1" indent="1"/>
    </xf>
    <xf numFmtId="0" fontId="4" fillId="0" borderId="0" xfId="6" applyFont="1" applyFill="1" applyBorder="1" applyAlignment="1" applyProtection="1">
      <alignment horizontal="center" vertical="top" wrapText="1"/>
    </xf>
    <xf numFmtId="165" fontId="4" fillId="0" borderId="0" xfId="6" applyNumberFormat="1" applyFont="1" applyFill="1" applyBorder="1" applyAlignment="1" applyProtection="1">
      <alignment horizontal="right" vertical="top" wrapText="1"/>
    </xf>
    <xf numFmtId="49" fontId="5" fillId="0" borderId="0" xfId="6" applyNumberFormat="1" applyFont="1" applyBorder="1" applyAlignment="1" applyProtection="1">
      <alignment horizontal="left" vertical="top" wrapText="1" indent="2"/>
    </xf>
    <xf numFmtId="49" fontId="5" fillId="0" borderId="0" xfId="6" applyNumberFormat="1" applyFont="1" applyBorder="1" applyAlignment="1" applyProtection="1">
      <alignment horizontal="center" vertical="top" wrapText="1"/>
    </xf>
    <xf numFmtId="49" fontId="5" fillId="0" borderId="0" xfId="6" applyNumberFormat="1" applyFont="1" applyBorder="1" applyAlignment="1" applyProtection="1">
      <alignment horizontal="right" vertical="top"/>
    </xf>
    <xf numFmtId="166" fontId="7" fillId="0" borderId="0" xfId="6" applyNumberFormat="1" applyFont="1" applyBorder="1" applyAlignment="1" applyProtection="1">
      <alignment vertical="top"/>
    </xf>
    <xf numFmtId="165" fontId="4" fillId="0" borderId="0" xfId="6" applyNumberFormat="1" applyFont="1" applyFill="1" applyBorder="1" applyAlignment="1" applyProtection="1">
      <alignment horizontal="left" vertical="top" indent="1"/>
    </xf>
    <xf numFmtId="0" fontId="5" fillId="0" borderId="0" xfId="6" applyFont="1" applyFill="1" applyBorder="1" applyAlignment="1" applyProtection="1">
      <alignment horizontal="left" vertical="top" wrapText="1" indent="1"/>
    </xf>
    <xf numFmtId="0" fontId="5" fillId="0" borderId="0" xfId="6" applyFont="1" applyBorder="1" applyProtection="1"/>
    <xf numFmtId="167" fontId="5" fillId="0" borderId="3" xfId="8" applyNumberFormat="1" applyFont="1" applyFill="1" applyBorder="1" applyAlignment="1" applyProtection="1">
      <alignment vertical="top"/>
      <protection locked="0"/>
    </xf>
    <xf numFmtId="167" fontId="5" fillId="0" borderId="2" xfId="8" applyNumberFormat="1" applyFont="1" applyFill="1" applyBorder="1" applyAlignment="1" applyProtection="1">
      <alignment vertical="top"/>
      <protection locked="0"/>
    </xf>
    <xf numFmtId="167" fontId="5" fillId="0" borderId="4" xfId="8" applyNumberFormat="1" applyFont="1" applyFill="1" applyBorder="1" applyAlignment="1" applyProtection="1">
      <alignment vertical="top"/>
      <protection locked="0"/>
    </xf>
    <xf numFmtId="167" fontId="5" fillId="0" borderId="6" xfId="8" applyNumberFormat="1" applyFont="1" applyFill="1" applyBorder="1" applyAlignment="1" applyProtection="1">
      <alignment vertical="top"/>
      <protection locked="0"/>
    </xf>
    <xf numFmtId="167" fontId="5" fillId="0" borderId="0" xfId="8" applyNumberFormat="1" applyFont="1"/>
    <xf numFmtId="0" fontId="13" fillId="0" borderId="5" xfId="0" quotePrefix="1" applyFont="1" applyBorder="1" applyAlignment="1">
      <alignment horizontal="left" vertical="center" wrapText="1" indent="1"/>
    </xf>
    <xf numFmtId="0" fontId="12" fillId="3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top" wrapText="1"/>
    </xf>
    <xf numFmtId="0" fontId="12" fillId="6" borderId="5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13" fillId="0" borderId="6" xfId="0" quotePrefix="1" applyFont="1" applyBorder="1" applyAlignment="1">
      <alignment horizontal="left" vertical="top" wrapText="1" indent="1"/>
    </xf>
    <xf numFmtId="0" fontId="13" fillId="0" borderId="5" xfId="0" quotePrefix="1" applyFont="1" applyBorder="1" applyAlignment="1">
      <alignment horizontal="left" vertical="top" wrapText="1" indent="1"/>
    </xf>
    <xf numFmtId="0" fontId="5" fillId="0" borderId="2" xfId="0" applyFont="1" applyFill="1" applyBorder="1" applyAlignment="1" applyProtection="1">
      <alignment horizontal="center" vertical="top" wrapText="1"/>
      <protection hidden="1"/>
    </xf>
    <xf numFmtId="0" fontId="13" fillId="0" borderId="6" xfId="0" quotePrefix="1" applyFont="1" applyBorder="1" applyAlignment="1">
      <alignment horizontal="left" vertical="center" wrapText="1" indent="1"/>
    </xf>
    <xf numFmtId="41" fontId="5" fillId="0" borderId="7" xfId="0" applyNumberFormat="1" applyFont="1" applyFill="1" applyBorder="1" applyAlignment="1" applyProtection="1">
      <alignment vertical="top" wrapText="1"/>
      <protection hidden="1"/>
    </xf>
    <xf numFmtId="0" fontId="6" fillId="0" borderId="0" xfId="0" applyFont="1" applyFill="1" applyBorder="1"/>
    <xf numFmtId="0" fontId="7" fillId="0" borderId="0" xfId="0" applyFont="1" applyFill="1" applyBorder="1"/>
    <xf numFmtId="0" fontId="6" fillId="0" borderId="0" xfId="7" applyFont="1" applyFill="1" applyBorder="1" applyAlignment="1">
      <alignment horizontal="center"/>
    </xf>
    <xf numFmtId="0" fontId="6" fillId="0" borderId="0" xfId="7" applyFont="1" applyFill="1" applyBorder="1" applyAlignment="1">
      <alignment horizontal="center" vertical="top"/>
    </xf>
    <xf numFmtId="0" fontId="6" fillId="0" borderId="0" xfId="7" applyFont="1" applyFill="1" applyBorder="1" applyAlignment="1">
      <alignment wrapText="1"/>
    </xf>
    <xf numFmtId="0" fontId="7" fillId="0" borderId="0" xfId="7" applyFont="1" applyFill="1" applyBorder="1" applyAlignment="1">
      <alignment horizontal="center" vertical="top"/>
    </xf>
    <xf numFmtId="0" fontId="7" fillId="0" borderId="0" xfId="7" applyFont="1" applyFill="1" applyBorder="1" applyAlignment="1">
      <alignment horizontal="left" wrapText="1" indent="1"/>
    </xf>
    <xf numFmtId="0" fontId="6" fillId="0" borderId="0" xfId="7" applyFont="1" applyFill="1" applyBorder="1" applyAlignment="1"/>
    <xf numFmtId="0" fontId="7" fillId="0" borderId="0" xfId="7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 indent="2"/>
    </xf>
    <xf numFmtId="0" fontId="6" fillId="0" borderId="0" xfId="0" applyFont="1" applyFill="1" applyBorder="1" applyAlignment="1">
      <alignment horizontal="center"/>
    </xf>
    <xf numFmtId="0" fontId="7" fillId="0" borderId="0" xfId="0" quotePrefix="1" applyFont="1" applyFill="1" applyBorder="1"/>
    <xf numFmtId="0" fontId="7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0" xfId="0" quotePrefix="1" applyFont="1" applyFill="1" applyBorder="1"/>
    <xf numFmtId="0" fontId="14" fillId="0" borderId="0" xfId="0" applyFont="1" applyFill="1" applyBorder="1" applyAlignment="1">
      <alignment horizontal="center"/>
    </xf>
    <xf numFmtId="0" fontId="5" fillId="0" borderId="6" xfId="0" applyFont="1" applyFill="1" applyBorder="1" applyAlignment="1" applyProtection="1">
      <alignment vertical="top"/>
      <protection locked="0"/>
    </xf>
    <xf numFmtId="0" fontId="5" fillId="0" borderId="6" xfId="0" applyFont="1" applyFill="1" applyBorder="1" applyAlignment="1" applyProtection="1">
      <alignment vertical="top" wrapText="1"/>
      <protection locked="0"/>
    </xf>
    <xf numFmtId="41" fontId="5" fillId="0" borderId="6" xfId="0" applyNumberFormat="1" applyFont="1" applyFill="1" applyBorder="1" applyAlignment="1" applyProtection="1">
      <alignment vertical="top" wrapText="1"/>
      <protection hidden="1"/>
    </xf>
    <xf numFmtId="41" fontId="5" fillId="0" borderId="6" xfId="0" applyNumberFormat="1" applyFont="1" applyFill="1" applyBorder="1" applyAlignment="1" applyProtection="1">
      <alignment horizontal="center" vertical="top" wrapText="1"/>
      <protection hidden="1"/>
    </xf>
    <xf numFmtId="0" fontId="6" fillId="0" borderId="0" xfId="0" applyFont="1" applyAlignment="1">
      <alignment horizontal="center" vertical="center"/>
    </xf>
    <xf numFmtId="0" fontId="6" fillId="2" borderId="9" xfId="6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top" indent="1"/>
    </xf>
    <xf numFmtId="0" fontId="13" fillId="0" borderId="5" xfId="0" quotePrefix="1" applyFont="1" applyBorder="1" applyAlignment="1">
      <alignment vertical="top" wrapText="1"/>
    </xf>
    <xf numFmtId="0" fontId="16" fillId="0" borderId="5" xfId="0" quotePrefix="1" applyFont="1" applyBorder="1" applyAlignment="1">
      <alignment horizontal="left" vertical="top" wrapText="1" indent="1"/>
    </xf>
    <xf numFmtId="0" fontId="16" fillId="0" borderId="6" xfId="0" quotePrefix="1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center" vertical="center" wrapText="1"/>
    </xf>
    <xf numFmtId="0" fontId="6" fillId="5" borderId="1" xfId="6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16" fillId="0" borderId="6" xfId="0" quotePrefix="1" applyFont="1" applyBorder="1" applyAlignment="1">
      <alignment horizontal="left" vertical="top" wrapText="1" indent="1"/>
    </xf>
    <xf numFmtId="0" fontId="19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horizontal="center"/>
    </xf>
    <xf numFmtId="0" fontId="5" fillId="0" borderId="0" xfId="0" applyFont="1" applyFill="1" applyAlignment="1" applyProtection="1">
      <alignment horizontal="center" vertical="top"/>
      <protection hidden="1"/>
    </xf>
    <xf numFmtId="0" fontId="5" fillId="0" borderId="0" xfId="0" applyFont="1" applyFill="1"/>
    <xf numFmtId="167" fontId="5" fillId="0" borderId="0" xfId="8" applyNumberFormat="1" applyFont="1" applyFill="1"/>
    <xf numFmtId="0" fontId="21" fillId="0" borderId="0" xfId="0" applyFont="1" applyAlignment="1">
      <alignment horizontal="center" vertical="center"/>
    </xf>
    <xf numFmtId="0" fontId="20" fillId="8" borderId="10" xfId="0" applyFont="1" applyFill="1" applyBorder="1" applyAlignment="1"/>
    <xf numFmtId="0" fontId="6" fillId="5" borderId="2" xfId="6" applyFont="1" applyFill="1" applyBorder="1" applyAlignment="1" applyProtection="1">
      <alignment horizontal="center" vertical="center"/>
    </xf>
    <xf numFmtId="0" fontId="6" fillId="5" borderId="9" xfId="6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41" fontId="6" fillId="2" borderId="2" xfId="0" applyNumberFormat="1" applyFont="1" applyFill="1" applyBorder="1" applyAlignment="1" applyProtection="1">
      <alignment horizontal="center" vertical="center"/>
      <protection hidden="1"/>
    </xf>
    <xf numFmtId="41" fontId="6" fillId="2" borderId="4" xfId="0" applyNumberFormat="1" applyFont="1" applyFill="1" applyBorder="1" applyAlignment="1" applyProtection="1">
      <alignment horizontal="center" vertical="center"/>
      <protection hidden="1"/>
    </xf>
    <xf numFmtId="41" fontId="6" fillId="2" borderId="9" xfId="0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>
      <alignment horizontal="center"/>
    </xf>
    <xf numFmtId="0" fontId="6" fillId="5" borderId="5" xfId="6" applyFont="1" applyFill="1" applyBorder="1" applyAlignment="1" applyProtection="1">
      <alignment horizontal="center" vertical="center"/>
    </xf>
    <xf numFmtId="0" fontId="6" fillId="5" borderId="8" xfId="6" applyFont="1" applyFill="1" applyBorder="1" applyAlignment="1" applyProtection="1">
      <alignment horizontal="center" vertical="center"/>
    </xf>
    <xf numFmtId="0" fontId="6" fillId="2" borderId="2" xfId="6" applyFont="1" applyFill="1" applyBorder="1" applyAlignment="1" applyProtection="1">
      <alignment horizontal="center" vertical="center"/>
    </xf>
    <xf numFmtId="167" fontId="6" fillId="2" borderId="2" xfId="8" applyNumberFormat="1" applyFont="1" applyFill="1" applyBorder="1" applyAlignment="1" applyProtection="1">
      <alignment horizontal="center" wrapText="1"/>
    </xf>
    <xf numFmtId="167" fontId="6" fillId="2" borderId="9" xfId="8" applyNumberFormat="1" applyFont="1" applyFill="1" applyBorder="1" applyAlignment="1" applyProtection="1">
      <alignment horizontal="center" wrapText="1"/>
    </xf>
    <xf numFmtId="0" fontId="13" fillId="0" borderId="5" xfId="0" quotePrefix="1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left" vertical="center" wrapText="1" indent="3"/>
    </xf>
    <xf numFmtId="0" fontId="16" fillId="0" borderId="5" xfId="0" quotePrefix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5" fillId="0" borderId="5" xfId="0" quotePrefix="1" applyFont="1" applyBorder="1" applyAlignment="1">
      <alignment horizontal="left" vertical="center" wrapText="1" indent="1"/>
    </xf>
    <xf numFmtId="0" fontId="13" fillId="0" borderId="5" xfId="0" quotePrefix="1" applyFont="1" applyBorder="1" applyAlignment="1">
      <alignment horizontal="left" vertical="center" wrapText="1" indent="1"/>
    </xf>
    <xf numFmtId="0" fontId="4" fillId="0" borderId="0" xfId="6" applyFont="1" applyBorder="1" applyAlignment="1" applyProtection="1">
      <alignment horizontal="center"/>
    </xf>
    <xf numFmtId="0" fontId="10" fillId="0" borderId="0" xfId="6" applyFont="1" applyBorder="1" applyAlignment="1" applyProtection="1">
      <alignment horizontal="center"/>
    </xf>
    <xf numFmtId="0" fontId="19" fillId="0" borderId="0" xfId="0" applyFont="1" applyAlignment="1"/>
    <xf numFmtId="0" fontId="21" fillId="7" borderId="0" xfId="0" applyFont="1" applyFill="1" applyBorder="1" applyAlignment="1" applyProtection="1">
      <alignment horizontal="center" vertical="center"/>
      <protection locked="0"/>
    </xf>
  </cellXfs>
  <cellStyles count="9">
    <cellStyle name="Comma" xfId="8" builtinId="3"/>
    <cellStyle name="Comma 2" xfId="1"/>
    <cellStyle name="Comma 3" xfId="2"/>
    <cellStyle name="Comma 4" xfId="3"/>
    <cellStyle name="Normal" xfId="0" builtinId="0"/>
    <cellStyle name="Normal 2" xfId="4"/>
    <cellStyle name="Normal 3" xfId="5"/>
    <cellStyle name="Normal 4" xfId="7"/>
    <cellStyle name="Normal_ร่าง พรบ. คาดแดง ถูกต้อง A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201705</xdr:colOff>
      <xdr:row>1</xdr:row>
      <xdr:rowOff>50489</xdr:rowOff>
    </xdr:from>
    <xdr:ext cx="1466817" cy="372902"/>
    <xdr:sp macro="" textlink="">
      <xdr:nvSpPr>
        <xdr:cNvPr id="3" name="TextBox 2"/>
        <xdr:cNvSpPr txBox="1"/>
      </xdr:nvSpPr>
      <xdr:spPr>
        <a:xfrm>
          <a:off x="18433676" y="319430"/>
          <a:ext cx="1466817" cy="3729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เอกสารหมายเลข </a:t>
          </a:r>
          <a:r>
            <a:rPr lang="en-US" sz="1800" b="1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2:Z96"/>
  <sheetViews>
    <sheetView tabSelected="1" view="pageBreakPreview" topLeftCell="A2" zoomScale="85" zoomScaleSheetLayoutView="85" workbookViewId="0">
      <pane ySplit="7" topLeftCell="A9" activePane="bottomLeft" state="frozen"/>
      <selection activeCell="B2" sqref="B2"/>
      <selection pane="bottomLeft" activeCell="C9" sqref="C9"/>
    </sheetView>
  </sheetViews>
  <sheetFormatPr defaultColWidth="9" defaultRowHeight="21" x14ac:dyDescent="0.35"/>
  <cols>
    <col min="1" max="1" width="11.25" style="1" hidden="1" customWidth="1"/>
    <col min="2" max="2" width="10.75" style="20" customWidth="1"/>
    <col min="3" max="3" width="30.375" style="1" customWidth="1"/>
    <col min="4" max="4" width="38.625" style="15" customWidth="1"/>
    <col min="5" max="5" width="10" style="16" customWidth="1"/>
    <col min="6" max="7" width="8" style="1" customWidth="1"/>
    <col min="8" max="8" width="9.25" style="1" customWidth="1"/>
    <col min="9" max="9" width="9.125" style="51" customWidth="1"/>
    <col min="10" max="21" width="8" style="1" customWidth="1"/>
    <col min="22" max="26" width="8.375" style="1" customWidth="1"/>
    <col min="27" max="16384" width="9" style="1"/>
  </cols>
  <sheetData>
    <row r="2" spans="1:26" ht="33.75" x14ac:dyDescent="0.5">
      <c r="A2" s="125"/>
      <c r="B2" s="111" t="s">
        <v>186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</row>
    <row r="3" spans="1:26" ht="17.25" customHeight="1" x14ac:dyDescent="0.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ht="30" customHeight="1" x14ac:dyDescent="0.4">
      <c r="A4" s="102"/>
      <c r="B4" s="101" t="s">
        <v>306</v>
      </c>
      <c r="C4" s="126"/>
      <c r="D4" s="126"/>
      <c r="E4" s="126"/>
      <c r="F4" s="126"/>
      <c r="G4" s="126"/>
      <c r="H4" s="126"/>
    </row>
    <row r="5" spans="1:26" s="99" customFormat="1" ht="30" customHeight="1" x14ac:dyDescent="0.35">
      <c r="A5" s="97"/>
      <c r="B5" s="96"/>
      <c r="C5" s="97"/>
      <c r="D5" s="97"/>
      <c r="E5" s="98"/>
      <c r="I5" s="100"/>
    </row>
    <row r="6" spans="1:26" s="83" customFormat="1" ht="24" customHeight="1" x14ac:dyDescent="0.2">
      <c r="A6" s="105" t="s">
        <v>54</v>
      </c>
      <c r="B6" s="105" t="s">
        <v>59</v>
      </c>
      <c r="C6" s="105" t="s">
        <v>58</v>
      </c>
      <c r="D6" s="108" t="s">
        <v>2</v>
      </c>
      <c r="E6" s="108" t="s">
        <v>3</v>
      </c>
      <c r="F6" s="103" t="s">
        <v>294</v>
      </c>
      <c r="G6" s="103"/>
      <c r="H6" s="90" t="s">
        <v>307</v>
      </c>
      <c r="I6" s="114" t="s">
        <v>308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03" t="s">
        <v>99</v>
      </c>
      <c r="W6" s="103"/>
      <c r="X6" s="103"/>
      <c r="Y6" s="103"/>
      <c r="Z6" s="103"/>
    </row>
    <row r="7" spans="1:26" s="83" customFormat="1" ht="23.25" x14ac:dyDescent="0.2">
      <c r="A7" s="106"/>
      <c r="B7" s="106"/>
      <c r="C7" s="106"/>
      <c r="D7" s="109"/>
      <c r="E7" s="109"/>
      <c r="F7" s="112" t="s">
        <v>56</v>
      </c>
      <c r="G7" s="112" t="s">
        <v>55</v>
      </c>
      <c r="H7" s="112" t="s">
        <v>56</v>
      </c>
      <c r="I7" s="115" t="s">
        <v>6</v>
      </c>
      <c r="J7" s="114" t="s">
        <v>83</v>
      </c>
      <c r="K7" s="114"/>
      <c r="L7" s="114"/>
      <c r="M7" s="114" t="s">
        <v>84</v>
      </c>
      <c r="N7" s="114"/>
      <c r="O7" s="114"/>
      <c r="P7" s="114" t="s">
        <v>85</v>
      </c>
      <c r="Q7" s="114"/>
      <c r="R7" s="114"/>
      <c r="S7" s="114" t="s">
        <v>86</v>
      </c>
      <c r="T7" s="114"/>
      <c r="U7" s="114"/>
      <c r="V7" s="103" t="s">
        <v>212</v>
      </c>
      <c r="W7" s="103" t="s">
        <v>292</v>
      </c>
      <c r="X7" s="103" t="s">
        <v>293</v>
      </c>
      <c r="Y7" s="103" t="s">
        <v>295</v>
      </c>
      <c r="Z7" s="103" t="s">
        <v>309</v>
      </c>
    </row>
    <row r="8" spans="1:26" s="83" customFormat="1" ht="24" thickBot="1" x14ac:dyDescent="0.25">
      <c r="A8" s="107"/>
      <c r="B8" s="106"/>
      <c r="C8" s="107"/>
      <c r="D8" s="110"/>
      <c r="E8" s="110"/>
      <c r="F8" s="113"/>
      <c r="G8" s="113"/>
      <c r="H8" s="113"/>
      <c r="I8" s="116"/>
      <c r="J8" s="84" t="s">
        <v>87</v>
      </c>
      <c r="K8" s="84" t="s">
        <v>88</v>
      </c>
      <c r="L8" s="84" t="s">
        <v>89</v>
      </c>
      <c r="M8" s="84" t="s">
        <v>90</v>
      </c>
      <c r="N8" s="84" t="s">
        <v>91</v>
      </c>
      <c r="O8" s="84" t="s">
        <v>92</v>
      </c>
      <c r="P8" s="84" t="s">
        <v>93</v>
      </c>
      <c r="Q8" s="84" t="s">
        <v>94</v>
      </c>
      <c r="R8" s="84" t="s">
        <v>95</v>
      </c>
      <c r="S8" s="84" t="s">
        <v>96</v>
      </c>
      <c r="T8" s="84" t="s">
        <v>97</v>
      </c>
      <c r="U8" s="84" t="s">
        <v>98</v>
      </c>
      <c r="V8" s="104"/>
      <c r="W8" s="104"/>
      <c r="X8" s="104"/>
      <c r="Y8" s="104"/>
      <c r="Z8" s="104"/>
    </row>
    <row r="9" spans="1:26" s="3" customFormat="1" ht="125.1" customHeight="1" thickTop="1" x14ac:dyDescent="0.2">
      <c r="A9" s="80">
        <f>+C4</f>
        <v>0</v>
      </c>
      <c r="B9" s="18">
        <v>1</v>
      </c>
      <c r="C9" s="80"/>
      <c r="D9" s="81" t="e">
        <f>VLOOKUP($C$9,Index!$C$123:$AC$130,2,FALSE)</f>
        <v>#N/A</v>
      </c>
      <c r="E9" s="82" t="e">
        <f>VLOOKUP(D9,Index!$C$134:$D$176,2,FALSE)</f>
        <v>#N/A</v>
      </c>
      <c r="F9" s="79"/>
      <c r="G9" s="79"/>
      <c r="H9" s="79"/>
      <c r="I9" s="50">
        <f>SUM(J9:U9)</f>
        <v>0</v>
      </c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 spans="1:26" s="5" customFormat="1" ht="125.1" customHeight="1" x14ac:dyDescent="0.2">
      <c r="A10" s="17"/>
      <c r="B10" s="19"/>
      <c r="C10" s="17"/>
      <c r="D10" s="2" t="e">
        <f>VLOOKUP($C$9,Index!$C$123:$AC$130,3,FALSE)</f>
        <v>#N/A</v>
      </c>
      <c r="E10" s="14" t="e">
        <f>VLOOKUP(D10,Index!$C$134:$D$176,2,FALSE)</f>
        <v>#N/A</v>
      </c>
      <c r="F10" s="4"/>
      <c r="G10" s="4"/>
      <c r="H10" s="4"/>
      <c r="I10" s="48">
        <f t="shared" ref="I10:I73" si="0">SUM(J10:U10)</f>
        <v>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s="5" customFormat="1" ht="125.1" customHeight="1" x14ac:dyDescent="0.2">
      <c r="A11" s="17"/>
      <c r="B11" s="17"/>
      <c r="C11" s="17"/>
      <c r="D11" s="2" t="e">
        <f>VLOOKUP($C$9,Index!$C$123:$AC$130,4,FALSE)</f>
        <v>#N/A</v>
      </c>
      <c r="E11" s="14" t="e">
        <f>VLOOKUP(D11,Index!$C$134:$D$176,2,FALSE)</f>
        <v>#N/A</v>
      </c>
      <c r="F11" s="4"/>
      <c r="G11" s="4"/>
      <c r="H11" s="4"/>
      <c r="I11" s="48">
        <f t="shared" si="0"/>
        <v>0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s="5" customFormat="1" ht="125.1" customHeight="1" x14ac:dyDescent="0.2">
      <c r="A12" s="17"/>
      <c r="B12" s="17"/>
      <c r="C12" s="17"/>
      <c r="D12" s="2" t="e">
        <f>VLOOKUP($C$9,Index!$C$123:$AC$130,5,FALSE)</f>
        <v>#N/A</v>
      </c>
      <c r="E12" s="14" t="e">
        <f>VLOOKUP(D12,Index!$C$134:$D$176,2,FALSE)</f>
        <v>#N/A</v>
      </c>
      <c r="F12" s="4"/>
      <c r="G12" s="4"/>
      <c r="H12" s="4"/>
      <c r="I12" s="48">
        <f t="shared" si="0"/>
        <v>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s="5" customFormat="1" ht="125.1" customHeight="1" thickBot="1" x14ac:dyDescent="0.25">
      <c r="A13" s="17"/>
      <c r="B13" s="17"/>
      <c r="C13" s="17"/>
      <c r="D13" s="2" t="e">
        <f>VLOOKUP($C$9,Index!$C$123:$AC$130,6,FALSE)</f>
        <v>#N/A</v>
      </c>
      <c r="E13" s="14" t="e">
        <f>VLOOKUP(D13,Index!$C$134:$D$176,2,FALSE)</f>
        <v>#N/A</v>
      </c>
      <c r="F13" s="4"/>
      <c r="G13" s="4"/>
      <c r="H13" s="4"/>
      <c r="I13" s="48">
        <f t="shared" si="0"/>
        <v>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s="5" customFormat="1" ht="125.1" hidden="1" customHeight="1" x14ac:dyDescent="0.25">
      <c r="A14" s="17"/>
      <c r="B14" s="17"/>
      <c r="C14" s="17"/>
      <c r="D14" s="2" t="e">
        <f>VLOOKUP($C$9,Index!$C$123:$AC$127,7,FALSE)</f>
        <v>#N/A</v>
      </c>
      <c r="E14" s="14" t="e">
        <f>VLOOKUP(D14,Index!$C$134:$D$171,2,FALSE)</f>
        <v>#N/A</v>
      </c>
      <c r="F14" s="4"/>
      <c r="G14" s="4"/>
      <c r="H14" s="4"/>
      <c r="I14" s="48">
        <f t="shared" si="0"/>
        <v>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s="5" customFormat="1" ht="125.1" hidden="1" customHeight="1" x14ac:dyDescent="0.25">
      <c r="A15" s="17"/>
      <c r="B15" s="17"/>
      <c r="C15" s="17"/>
      <c r="D15" s="2" t="e">
        <f>VLOOKUP($C$9,Index!$C$123:$AC$127,8,FALSE)</f>
        <v>#N/A</v>
      </c>
      <c r="E15" s="14" t="e">
        <f>VLOOKUP(D15,Index!$C$134:$D$171,2,FALSE)</f>
        <v>#N/A</v>
      </c>
      <c r="F15" s="4"/>
      <c r="G15" s="4"/>
      <c r="H15" s="4"/>
      <c r="I15" s="48">
        <f t="shared" si="0"/>
        <v>0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s="5" customFormat="1" ht="125.1" hidden="1" customHeight="1" x14ac:dyDescent="0.25">
      <c r="A16" s="17"/>
      <c r="B16" s="17"/>
      <c r="C16" s="17"/>
      <c r="D16" s="2" t="e">
        <f>VLOOKUP($C$9,Index!$C$123:$AC$127,9,FALSE)</f>
        <v>#N/A</v>
      </c>
      <c r="E16" s="14" t="e">
        <f>VLOOKUP(D16,Index!$C$134:$D$171,2,FALSE)</f>
        <v>#N/A</v>
      </c>
      <c r="F16" s="4"/>
      <c r="G16" s="4"/>
      <c r="H16" s="4"/>
      <c r="I16" s="48">
        <f t="shared" si="0"/>
        <v>0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s="5" customFormat="1" ht="125.1" hidden="1" customHeight="1" x14ac:dyDescent="0.25">
      <c r="A17" s="17"/>
      <c r="B17" s="17"/>
      <c r="C17" s="17"/>
      <c r="D17" s="2" t="e">
        <f>VLOOKUP($C$9,Index!$C$123:$AC$127,10,FALSE)</f>
        <v>#N/A</v>
      </c>
      <c r="E17" s="14" t="e">
        <f>VLOOKUP(D17,Index!$C$134:$D$171,2,FALSE)</f>
        <v>#N/A</v>
      </c>
      <c r="F17" s="4"/>
      <c r="G17" s="4"/>
      <c r="H17" s="4"/>
      <c r="I17" s="48">
        <f t="shared" si="0"/>
        <v>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s="5" customFormat="1" ht="125.1" hidden="1" customHeight="1" x14ac:dyDescent="0.25">
      <c r="A18" s="17"/>
      <c r="B18" s="17"/>
      <c r="C18" s="17"/>
      <c r="D18" s="2" t="e">
        <f>VLOOKUP($C$9,Index!$C$123:$AC$127,11,FALSE)</f>
        <v>#N/A</v>
      </c>
      <c r="E18" s="14" t="e">
        <f>VLOOKUP(D18,Index!$C$134:$D$171,2,FALSE)</f>
        <v>#N/A</v>
      </c>
      <c r="F18" s="4"/>
      <c r="G18" s="4"/>
      <c r="H18" s="4"/>
      <c r="I18" s="48">
        <f t="shared" si="0"/>
        <v>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s="5" customFormat="1" ht="125.1" hidden="1" customHeight="1" x14ac:dyDescent="0.25">
      <c r="A19" s="17"/>
      <c r="B19" s="17"/>
      <c r="C19" s="17"/>
      <c r="D19" s="2" t="e">
        <f>VLOOKUP($C$9,Index!$C$123:$AC$127,12,FALSE)</f>
        <v>#N/A</v>
      </c>
      <c r="E19" s="14" t="e">
        <f>VLOOKUP(D19,Index!$C$134:$D$171,2,FALSE)</f>
        <v>#N/A</v>
      </c>
      <c r="F19" s="4"/>
      <c r="G19" s="4"/>
      <c r="H19" s="4"/>
      <c r="I19" s="48">
        <f t="shared" si="0"/>
        <v>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s="5" customFormat="1" ht="125.1" hidden="1" customHeight="1" x14ac:dyDescent="0.25">
      <c r="A20" s="17"/>
      <c r="B20" s="17"/>
      <c r="C20" s="17"/>
      <c r="D20" s="2" t="e">
        <f>VLOOKUP($C$9,Index!$C$123:$AC$127,13,FALSE)</f>
        <v>#N/A</v>
      </c>
      <c r="E20" s="14" t="e">
        <f>VLOOKUP(D20,Index!$C$134:$D$171,2,FALSE)</f>
        <v>#N/A</v>
      </c>
      <c r="F20" s="4"/>
      <c r="G20" s="4"/>
      <c r="H20" s="4"/>
      <c r="I20" s="48">
        <f t="shared" si="0"/>
        <v>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s="5" customFormat="1" ht="125.1" hidden="1" customHeight="1" x14ac:dyDescent="0.25">
      <c r="A21" s="17"/>
      <c r="B21" s="17"/>
      <c r="C21" s="17"/>
      <c r="D21" s="2" t="e">
        <f>VLOOKUP($C$9,Index!$C$123:$AC$127,14,FALSE)</f>
        <v>#N/A</v>
      </c>
      <c r="E21" s="14" t="e">
        <f>VLOOKUP(D21,Index!$C$134:$D$171,2,FALSE)</f>
        <v>#N/A</v>
      </c>
      <c r="F21" s="4"/>
      <c r="G21" s="4"/>
      <c r="H21" s="4"/>
      <c r="I21" s="48">
        <f t="shared" si="0"/>
        <v>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s="5" customFormat="1" ht="125.1" hidden="1" customHeight="1" x14ac:dyDescent="0.25">
      <c r="A22" s="17"/>
      <c r="B22" s="17"/>
      <c r="C22" s="17"/>
      <c r="D22" s="2" t="e">
        <f>VLOOKUP($C$9,Index!$C$123:$AC$127,15,FALSE)</f>
        <v>#N/A</v>
      </c>
      <c r="E22" s="14" t="e">
        <f>VLOOKUP(D22,Index!$C$134:$D$171,2,FALSE)</f>
        <v>#N/A</v>
      </c>
      <c r="F22" s="4"/>
      <c r="G22" s="4"/>
      <c r="H22" s="4"/>
      <c r="I22" s="48">
        <f t="shared" si="0"/>
        <v>0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s="5" customFormat="1" ht="125.1" hidden="1" customHeight="1" x14ac:dyDescent="0.25">
      <c r="A23" s="17"/>
      <c r="B23" s="17"/>
      <c r="C23" s="17"/>
      <c r="D23" s="2" t="e">
        <f>VLOOKUP($C$9,Index!$C$123:$AC$127,16,FALSE)</f>
        <v>#N/A</v>
      </c>
      <c r="E23" s="14" t="e">
        <f>VLOOKUP(D23,Index!$C$134:$D$171,2,FALSE)</f>
        <v>#N/A</v>
      </c>
      <c r="F23" s="4"/>
      <c r="G23" s="4"/>
      <c r="H23" s="4"/>
      <c r="I23" s="48">
        <f t="shared" si="0"/>
        <v>0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s="5" customFormat="1" ht="125.1" hidden="1" customHeight="1" x14ac:dyDescent="0.25">
      <c r="A24" s="17"/>
      <c r="B24" s="17"/>
      <c r="C24" s="17"/>
      <c r="D24" s="2" t="e">
        <f>VLOOKUP($C$9,Index!$C$123:$AC$127,17,FALSE)</f>
        <v>#N/A</v>
      </c>
      <c r="E24" s="14" t="e">
        <f>VLOOKUP(D24,Index!$C$134:$D$171,2,FALSE)</f>
        <v>#N/A</v>
      </c>
      <c r="F24" s="4"/>
      <c r="G24" s="4"/>
      <c r="H24" s="4"/>
      <c r="I24" s="48">
        <f t="shared" si="0"/>
        <v>0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s="5" customFormat="1" ht="125.1" hidden="1" customHeight="1" x14ac:dyDescent="0.25">
      <c r="A25" s="17"/>
      <c r="B25" s="17"/>
      <c r="C25" s="17"/>
      <c r="D25" s="2" t="e">
        <f>VLOOKUP($C$9,Index!$C$123:$AC$127,18,FALSE)</f>
        <v>#N/A</v>
      </c>
      <c r="E25" s="14" t="e">
        <f>VLOOKUP(D25,Index!$C$134:$D$171,2,FALSE)</f>
        <v>#N/A</v>
      </c>
      <c r="F25" s="4"/>
      <c r="G25" s="4"/>
      <c r="H25" s="4"/>
      <c r="I25" s="48">
        <f t="shared" si="0"/>
        <v>0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5.1" hidden="1" customHeight="1" x14ac:dyDescent="0.25">
      <c r="A26" s="17"/>
      <c r="B26" s="17"/>
      <c r="C26" s="17"/>
      <c r="D26" s="2" t="e">
        <f>VLOOKUP($C$9,Index!$C$123:$AC$127,19,FALSE)</f>
        <v>#N/A</v>
      </c>
      <c r="E26" s="14" t="e">
        <f>VLOOKUP(D26,Index!$C$134:$D$171,2,FALSE)</f>
        <v>#N/A</v>
      </c>
      <c r="F26" s="4"/>
      <c r="G26" s="4"/>
      <c r="H26" s="4"/>
      <c r="I26" s="48">
        <f t="shared" si="0"/>
        <v>0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5.1" hidden="1" customHeight="1" x14ac:dyDescent="0.25">
      <c r="A27" s="17"/>
      <c r="B27" s="17"/>
      <c r="C27" s="17"/>
      <c r="D27" s="2" t="e">
        <f>VLOOKUP($C$9,Index!$C$123:$AC$127,20,FALSE)</f>
        <v>#N/A</v>
      </c>
      <c r="E27" s="14" t="e">
        <f>VLOOKUP(D27,Index!$C$134:$D$171,2,FALSE)</f>
        <v>#N/A</v>
      </c>
      <c r="F27" s="4"/>
      <c r="G27" s="4"/>
      <c r="H27" s="4"/>
      <c r="I27" s="48">
        <f t="shared" si="0"/>
        <v>0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5.1" hidden="1" customHeight="1" x14ac:dyDescent="0.25">
      <c r="A28" s="17"/>
      <c r="B28" s="17"/>
      <c r="C28" s="17"/>
      <c r="D28" s="2" t="e">
        <f>VLOOKUP($C$9,Index!$C$123:$AC$127,21,FALSE)</f>
        <v>#N/A</v>
      </c>
      <c r="E28" s="14" t="e">
        <f>VLOOKUP(D28,Index!$C$134:$D$171,2,FALSE)</f>
        <v>#N/A</v>
      </c>
      <c r="F28" s="4"/>
      <c r="G28" s="4"/>
      <c r="H28" s="4"/>
      <c r="I28" s="48">
        <f t="shared" si="0"/>
        <v>0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5.1" hidden="1" customHeight="1" x14ac:dyDescent="0.25">
      <c r="A29" s="17"/>
      <c r="B29" s="17"/>
      <c r="C29" s="17"/>
      <c r="D29" s="2" t="e">
        <f>VLOOKUP($C$9,Index!$C$123:$AC$127,22,FALSE)</f>
        <v>#N/A</v>
      </c>
      <c r="E29" s="14" t="e">
        <f>VLOOKUP(D29,Index!$C$134:$D$171,2,FALSE)</f>
        <v>#N/A</v>
      </c>
      <c r="F29" s="4"/>
      <c r="G29" s="4"/>
      <c r="H29" s="4"/>
      <c r="I29" s="48">
        <f t="shared" si="0"/>
        <v>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125.1" hidden="1" customHeight="1" x14ac:dyDescent="0.25">
      <c r="A30" s="17"/>
      <c r="B30" s="17"/>
      <c r="C30" s="17"/>
      <c r="D30" s="2" t="e">
        <f>VLOOKUP($C$9,Index!$C$123:$AC$127,23,FALSE)</f>
        <v>#N/A</v>
      </c>
      <c r="E30" s="14" t="e">
        <f>VLOOKUP(D30,Index!$C$134:$D$171,2,FALSE)</f>
        <v>#N/A</v>
      </c>
      <c r="F30" s="4"/>
      <c r="G30" s="4"/>
      <c r="H30" s="4"/>
      <c r="I30" s="48">
        <f t="shared" si="0"/>
        <v>0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5.1" hidden="1" customHeight="1" x14ac:dyDescent="0.25">
      <c r="A31" s="17"/>
      <c r="B31" s="17"/>
      <c r="C31" s="17"/>
      <c r="D31" s="2" t="e">
        <f>VLOOKUP($C$9,Index!$C$123:$AC$127,24,FALSE)</f>
        <v>#N/A</v>
      </c>
      <c r="E31" s="14" t="e">
        <f>VLOOKUP(D31,Index!$C$134:$D$171,2,FALSE)</f>
        <v>#N/A</v>
      </c>
      <c r="F31" s="4"/>
      <c r="G31" s="4"/>
      <c r="H31" s="4"/>
      <c r="I31" s="48">
        <f t="shared" si="0"/>
        <v>0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125.1" hidden="1" customHeight="1" x14ac:dyDescent="0.25">
      <c r="A32" s="17"/>
      <c r="B32" s="17"/>
      <c r="C32" s="17"/>
      <c r="D32" s="2" t="e">
        <f>VLOOKUP($C$9,Index!$C$123:$AC$127,25,FALSE)</f>
        <v>#N/A</v>
      </c>
      <c r="E32" s="14" t="e">
        <f>VLOOKUP(D32,Index!$C$134:$D$171,2,FALSE)</f>
        <v>#N/A</v>
      </c>
      <c r="F32" s="4"/>
      <c r="G32" s="4"/>
      <c r="H32" s="4"/>
      <c r="I32" s="48">
        <f t="shared" si="0"/>
        <v>0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5.1" hidden="1" customHeight="1" x14ac:dyDescent="0.25">
      <c r="A33" s="17"/>
      <c r="B33" s="17"/>
      <c r="C33" s="17"/>
      <c r="D33" s="2" t="e">
        <f>VLOOKUP($C$9,Index!$C$123:$AC$127,26,FALSE)</f>
        <v>#N/A</v>
      </c>
      <c r="E33" s="14" t="e">
        <f>VLOOKUP(D33,Index!$C$134:$D$171,2,FALSE)</f>
        <v>#N/A</v>
      </c>
      <c r="F33" s="11"/>
      <c r="G33" s="11"/>
      <c r="H33" s="11"/>
      <c r="I33" s="48">
        <f t="shared" si="0"/>
        <v>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s="5" customFormat="1" ht="125.1" hidden="1" customHeight="1" thickBot="1" x14ac:dyDescent="0.25">
      <c r="A34" s="17"/>
      <c r="B34" s="17"/>
      <c r="C34" s="17"/>
      <c r="D34" s="2" t="e">
        <f>VLOOKUP($C$9,Index!$C$123:$AC$127,27,FALSE)</f>
        <v>#N/A</v>
      </c>
      <c r="E34" s="14" t="e">
        <f>VLOOKUP(D34,Index!$C$134:$D$171,2,FALSE)</f>
        <v>#N/A</v>
      </c>
      <c r="F34" s="11"/>
      <c r="G34" s="11"/>
      <c r="H34" s="11"/>
      <c r="I34" s="49">
        <f t="shared" si="0"/>
        <v>0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s="3" customFormat="1" ht="125.1" customHeight="1" thickTop="1" x14ac:dyDescent="0.2">
      <c r="A35" s="6">
        <f>+C4</f>
        <v>0</v>
      </c>
      <c r="B35" s="18">
        <v>2</v>
      </c>
      <c r="C35" s="80"/>
      <c r="D35" s="7" t="e">
        <f>VLOOKUP($C$35,Index!$C$123:$AC$130,2,FALSE)</f>
        <v>#N/A</v>
      </c>
      <c r="E35" s="13" t="e">
        <f>VLOOKUP(D35,Index!$C$134:$D$176,2,FALSE)</f>
        <v>#N/A</v>
      </c>
      <c r="F35" s="8"/>
      <c r="G35" s="8"/>
      <c r="H35" s="8"/>
      <c r="I35" s="47">
        <f t="shared" si="0"/>
        <v>0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s="5" customFormat="1" ht="125.1" customHeight="1" x14ac:dyDescent="0.2">
      <c r="A36" s="17"/>
      <c r="B36" s="17"/>
      <c r="C36" s="17"/>
      <c r="D36" s="2" t="e">
        <f>VLOOKUP($C$35,Index!$C$123:$AC$130,3,FALSE)</f>
        <v>#N/A</v>
      </c>
      <c r="E36" s="14" t="e">
        <f>VLOOKUP(D36,Index!$C$134:$D$176,2,FALSE)</f>
        <v>#N/A</v>
      </c>
      <c r="F36" s="4"/>
      <c r="G36" s="4"/>
      <c r="H36" s="4"/>
      <c r="I36" s="48">
        <f t="shared" si="0"/>
        <v>0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5.1" customHeight="1" x14ac:dyDescent="0.2">
      <c r="A37" s="17"/>
      <c r="B37" s="17"/>
      <c r="C37" s="17"/>
      <c r="D37" s="2" t="e">
        <f>VLOOKUP($C$35,Index!$C$123:$AC$130,4,FALSE)</f>
        <v>#N/A</v>
      </c>
      <c r="E37" s="60" t="e">
        <f>VLOOKUP(D37,Index!$C$134:$D$176,2,FALSE)</f>
        <v>#N/A</v>
      </c>
      <c r="F37" s="9"/>
      <c r="G37" s="9"/>
      <c r="H37" s="9"/>
      <c r="I37" s="48">
        <f t="shared" si="0"/>
        <v>0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5" customFormat="1" ht="125.1" customHeight="1" x14ac:dyDescent="0.2">
      <c r="A38" s="17"/>
      <c r="B38" s="17"/>
      <c r="C38" s="17"/>
      <c r="D38" s="2" t="e">
        <f>VLOOKUP($C$35,Index!$C$123:$AC$130,5,FALSE)</f>
        <v>#N/A</v>
      </c>
      <c r="E38" s="60" t="e">
        <f>VLOOKUP(D38,Index!$C$134:$D$176,2,FALSE)</f>
        <v>#N/A</v>
      </c>
      <c r="F38" s="9"/>
      <c r="G38" s="9"/>
      <c r="H38" s="9"/>
      <c r="I38" s="48">
        <f t="shared" si="0"/>
        <v>0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s="5" customFormat="1" ht="125.1" customHeight="1" thickBot="1" x14ac:dyDescent="0.25">
      <c r="A39" s="17"/>
      <c r="B39" s="17"/>
      <c r="C39" s="17"/>
      <c r="D39" s="2" t="e">
        <f>VLOOKUP($C$35,Index!$C$123:$AC$130,6,FALSE)</f>
        <v>#N/A</v>
      </c>
      <c r="E39" s="60" t="e">
        <f>VLOOKUP(D39,Index!$C$134:$D$176,2,FALSE)</f>
        <v>#N/A</v>
      </c>
      <c r="F39" s="9"/>
      <c r="G39" s="9"/>
      <c r="H39" s="9"/>
      <c r="I39" s="48">
        <f t="shared" si="0"/>
        <v>0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12" customFormat="1" ht="125.1" hidden="1" customHeight="1" x14ac:dyDescent="0.25">
      <c r="A40" s="17"/>
      <c r="B40" s="17"/>
      <c r="C40" s="17"/>
      <c r="D40" s="2" t="e">
        <f>VLOOKUP($C$35,Index!$C$123:$AC$127,7,FALSE)</f>
        <v>#N/A</v>
      </c>
      <c r="E40" s="14" t="e">
        <f>VLOOKUP(D40,Index!$C$134:$D$171,2,FALSE)</f>
        <v>#N/A</v>
      </c>
      <c r="F40" s="4"/>
      <c r="G40" s="4"/>
      <c r="H40" s="4"/>
      <c r="I40" s="48">
        <f t="shared" si="0"/>
        <v>0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12" customFormat="1" ht="125.1" hidden="1" customHeight="1" x14ac:dyDescent="0.25">
      <c r="A41" s="17"/>
      <c r="B41" s="17"/>
      <c r="C41" s="17"/>
      <c r="D41" s="2" t="e">
        <f>VLOOKUP($C$35,Index!$C$123:$AC$127,8,FALSE)</f>
        <v>#N/A</v>
      </c>
      <c r="E41" s="14" t="e">
        <f>VLOOKUP(D41,Index!$C$134:$D$171,2,FALSE)</f>
        <v>#N/A</v>
      </c>
      <c r="F41" s="4"/>
      <c r="G41" s="4"/>
      <c r="H41" s="4"/>
      <c r="I41" s="48">
        <f t="shared" si="0"/>
        <v>0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s="12" customFormat="1" ht="125.1" hidden="1" customHeight="1" x14ac:dyDescent="0.25">
      <c r="A42" s="17"/>
      <c r="B42" s="17"/>
      <c r="C42" s="17"/>
      <c r="D42" s="2" t="e">
        <f>VLOOKUP($C$35,Index!$C$123:$AC$127,9,FALSE)</f>
        <v>#N/A</v>
      </c>
      <c r="E42" s="14" t="e">
        <f>VLOOKUP(D42,Index!$C$134:$D$171,2,FALSE)</f>
        <v>#N/A</v>
      </c>
      <c r="F42" s="4"/>
      <c r="G42" s="4"/>
      <c r="H42" s="4"/>
      <c r="I42" s="48">
        <f t="shared" si="0"/>
        <v>0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s="12" customFormat="1" ht="125.1" hidden="1" customHeight="1" x14ac:dyDescent="0.25">
      <c r="A43" s="17"/>
      <c r="B43" s="17"/>
      <c r="C43" s="17"/>
      <c r="D43" s="2" t="e">
        <f>VLOOKUP($C$35,Index!$C$123:$AC$127,10,FALSE)</f>
        <v>#N/A</v>
      </c>
      <c r="E43" s="14" t="e">
        <f>VLOOKUP(D43,Index!$C$134:$D$171,2,FALSE)</f>
        <v>#N/A</v>
      </c>
      <c r="F43" s="4"/>
      <c r="G43" s="4"/>
      <c r="H43" s="4"/>
      <c r="I43" s="48">
        <f t="shared" si="0"/>
        <v>0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12" customFormat="1" ht="125.1" hidden="1" customHeight="1" x14ac:dyDescent="0.25">
      <c r="A44" s="17"/>
      <c r="B44" s="17"/>
      <c r="C44" s="17"/>
      <c r="D44" s="2" t="e">
        <f>VLOOKUP($C$35,Index!$C$123:$AC$127,11,FALSE)</f>
        <v>#N/A</v>
      </c>
      <c r="E44" s="14" t="e">
        <f>VLOOKUP(D44,Index!$C$134:$D$171,2,FALSE)</f>
        <v>#N/A</v>
      </c>
      <c r="F44" s="4"/>
      <c r="G44" s="4"/>
      <c r="H44" s="4"/>
      <c r="I44" s="48">
        <f t="shared" si="0"/>
        <v>0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12" customFormat="1" ht="125.1" hidden="1" customHeight="1" x14ac:dyDescent="0.25">
      <c r="A45" s="17"/>
      <c r="B45" s="17"/>
      <c r="C45" s="17"/>
      <c r="D45" s="2" t="e">
        <f>VLOOKUP($C$35,Index!$C$123:$AC$127,12,FALSE)</f>
        <v>#N/A</v>
      </c>
      <c r="E45" s="14" t="e">
        <f>VLOOKUP(D45,Index!$C$134:$D$171,2,FALSE)</f>
        <v>#N/A</v>
      </c>
      <c r="F45" s="4"/>
      <c r="G45" s="4"/>
      <c r="H45" s="4"/>
      <c r="I45" s="48">
        <f t="shared" si="0"/>
        <v>0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s="5" customFormat="1" ht="125.1" hidden="1" customHeight="1" x14ac:dyDescent="0.25">
      <c r="A46" s="17"/>
      <c r="B46" s="17"/>
      <c r="C46" s="17"/>
      <c r="D46" s="2" t="e">
        <f>VLOOKUP($C$35,Index!$C$123:$AC$127,13,FALSE)</f>
        <v>#N/A</v>
      </c>
      <c r="E46" s="14" t="e">
        <f>VLOOKUP(D46,Index!$C$134:$D$171,2,FALSE)</f>
        <v>#N/A</v>
      </c>
      <c r="F46" s="4"/>
      <c r="G46" s="4"/>
      <c r="H46" s="4"/>
      <c r="I46" s="48">
        <f t="shared" si="0"/>
        <v>0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s="5" customFormat="1" ht="125.1" hidden="1" customHeight="1" x14ac:dyDescent="0.25">
      <c r="A47" s="17"/>
      <c r="B47" s="17"/>
      <c r="C47" s="17"/>
      <c r="D47" s="2" t="e">
        <f>VLOOKUP($C$35,Index!$C$123:$AC$127,14,FALSE)</f>
        <v>#N/A</v>
      </c>
      <c r="E47" s="14" t="e">
        <f>VLOOKUP(D47,Index!$C$134:$D$171,2,FALSE)</f>
        <v>#N/A</v>
      </c>
      <c r="F47" s="4"/>
      <c r="G47" s="4"/>
      <c r="H47" s="4"/>
      <c r="I47" s="48">
        <f t="shared" si="0"/>
        <v>0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5.1" hidden="1" customHeight="1" x14ac:dyDescent="0.25">
      <c r="A48" s="17"/>
      <c r="B48" s="17"/>
      <c r="C48" s="17"/>
      <c r="D48" s="2" t="e">
        <f>VLOOKUP($C$35,Index!$C$123:$AC$127,15,FALSE)</f>
        <v>#N/A</v>
      </c>
      <c r="E48" s="14" t="e">
        <f>VLOOKUP(D48,Index!$C$134:$D$171,2,FALSE)</f>
        <v>#N/A</v>
      </c>
      <c r="F48" s="4"/>
      <c r="G48" s="4"/>
      <c r="H48" s="4"/>
      <c r="I48" s="48">
        <f t="shared" si="0"/>
        <v>0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125.1" hidden="1" customHeight="1" x14ac:dyDescent="0.25">
      <c r="A49" s="17"/>
      <c r="B49" s="17"/>
      <c r="C49" s="17"/>
      <c r="D49" s="2" t="e">
        <f>VLOOKUP($C$35,Index!$C$123:$AC$127,16,FALSE)</f>
        <v>#N/A</v>
      </c>
      <c r="E49" s="14" t="e">
        <f>VLOOKUP(D49,Index!$C$134:$D$171,2,FALSE)</f>
        <v>#N/A</v>
      </c>
      <c r="F49" s="4"/>
      <c r="G49" s="4"/>
      <c r="H49" s="4"/>
      <c r="I49" s="48">
        <f t="shared" si="0"/>
        <v>0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5.1" hidden="1" customHeight="1" x14ac:dyDescent="0.25">
      <c r="A50" s="17"/>
      <c r="B50" s="17"/>
      <c r="C50" s="17"/>
      <c r="D50" s="2" t="e">
        <f>VLOOKUP($C$35,Index!$C$123:$AC$127,17,FALSE)</f>
        <v>#N/A</v>
      </c>
      <c r="E50" s="14" t="e">
        <f>VLOOKUP(D50,Index!$C$134:$D$171,2,FALSE)</f>
        <v>#N/A</v>
      </c>
      <c r="F50" s="4"/>
      <c r="G50" s="4"/>
      <c r="H50" s="4"/>
      <c r="I50" s="48">
        <f t="shared" si="0"/>
        <v>0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125.1" hidden="1" customHeight="1" x14ac:dyDescent="0.25">
      <c r="A51" s="17"/>
      <c r="B51" s="17"/>
      <c r="C51" s="17"/>
      <c r="D51" s="2" t="e">
        <f>VLOOKUP($C$35,Index!$C$123:$AC$127,18,FALSE)</f>
        <v>#N/A</v>
      </c>
      <c r="E51" s="14" t="e">
        <f>VLOOKUP(D51,Index!$C$134:$D$171,2,FALSE)</f>
        <v>#N/A</v>
      </c>
      <c r="F51" s="4"/>
      <c r="G51" s="4"/>
      <c r="H51" s="4"/>
      <c r="I51" s="48">
        <f t="shared" si="0"/>
        <v>0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s="5" customFormat="1" ht="125.1" hidden="1" customHeight="1" x14ac:dyDescent="0.25">
      <c r="A52" s="17"/>
      <c r="B52" s="17"/>
      <c r="C52" s="17"/>
      <c r="D52" s="2" t="e">
        <f>VLOOKUP($C$35,Index!$C$123:$AC$127,19,FALSE)</f>
        <v>#N/A</v>
      </c>
      <c r="E52" s="14" t="e">
        <f>VLOOKUP(D52,Index!$C$134:$D$171,2,FALSE)</f>
        <v>#N/A</v>
      </c>
      <c r="F52" s="4"/>
      <c r="G52" s="4"/>
      <c r="H52" s="4"/>
      <c r="I52" s="48">
        <f t="shared" si="0"/>
        <v>0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s="5" customFormat="1" ht="125.1" hidden="1" customHeight="1" x14ac:dyDescent="0.25">
      <c r="A53" s="17"/>
      <c r="B53" s="17"/>
      <c r="C53" s="17"/>
      <c r="D53" s="2" t="e">
        <f>VLOOKUP($C$35,Index!$C$123:$AC$127,20,FALSE)</f>
        <v>#N/A</v>
      </c>
      <c r="E53" s="14" t="e">
        <f>VLOOKUP(D53,Index!$C$134:$D$171,2,FALSE)</f>
        <v>#N/A</v>
      </c>
      <c r="F53" s="4"/>
      <c r="G53" s="4"/>
      <c r="H53" s="4"/>
      <c r="I53" s="48">
        <f t="shared" si="0"/>
        <v>0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5" customFormat="1" ht="125.1" hidden="1" customHeight="1" x14ac:dyDescent="0.25">
      <c r="A54" s="17"/>
      <c r="B54" s="17"/>
      <c r="C54" s="17"/>
      <c r="D54" s="2" t="e">
        <f>VLOOKUP($C$35,Index!$C$123:$AC$127,21,FALSE)</f>
        <v>#N/A</v>
      </c>
      <c r="E54" s="14" t="e">
        <f>VLOOKUP(D54,Index!$C$134:$D$171,2,FALSE)</f>
        <v>#N/A</v>
      </c>
      <c r="F54" s="4"/>
      <c r="G54" s="4"/>
      <c r="H54" s="4"/>
      <c r="I54" s="48">
        <f t="shared" si="0"/>
        <v>0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5.1" hidden="1" customHeight="1" x14ac:dyDescent="0.25">
      <c r="A55" s="17"/>
      <c r="B55" s="17"/>
      <c r="C55" s="17"/>
      <c r="D55" s="2" t="e">
        <f>VLOOKUP($C$35,Index!$C$123:$AC$127,22,FALSE)</f>
        <v>#N/A</v>
      </c>
      <c r="E55" s="14" t="e">
        <f>VLOOKUP(D55,Index!$C$134:$D$171,2,FALSE)</f>
        <v>#N/A</v>
      </c>
      <c r="F55" s="4"/>
      <c r="G55" s="4"/>
      <c r="H55" s="4"/>
      <c r="I55" s="48">
        <f t="shared" si="0"/>
        <v>0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s="5" customFormat="1" ht="125.1" hidden="1" customHeight="1" x14ac:dyDescent="0.25">
      <c r="A56" s="17"/>
      <c r="B56" s="17"/>
      <c r="C56" s="17"/>
      <c r="D56" s="2" t="e">
        <f>VLOOKUP($C$35,Index!$C$123:$AC$127,23,FALSE)</f>
        <v>#N/A</v>
      </c>
      <c r="E56" s="14" t="e">
        <f>VLOOKUP(D56,Index!$C$134:$D$171,2,FALSE)</f>
        <v>#N/A</v>
      </c>
      <c r="F56" s="4"/>
      <c r="G56" s="4"/>
      <c r="H56" s="4"/>
      <c r="I56" s="48">
        <f t="shared" si="0"/>
        <v>0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s="5" customFormat="1" ht="125.1" hidden="1" customHeight="1" x14ac:dyDescent="0.25">
      <c r="A57" s="17"/>
      <c r="B57" s="17"/>
      <c r="C57" s="17"/>
      <c r="D57" s="2" t="e">
        <f>VLOOKUP($C$35,Index!$C$123:$AC$127,24,FALSE)</f>
        <v>#N/A</v>
      </c>
      <c r="E57" s="14" t="e">
        <f>VLOOKUP(D57,Index!$C$134:$D$171,2,FALSE)</f>
        <v>#N/A</v>
      </c>
      <c r="F57" s="4"/>
      <c r="G57" s="4"/>
      <c r="H57" s="4"/>
      <c r="I57" s="48">
        <f t="shared" si="0"/>
        <v>0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s="5" customFormat="1" ht="125.1" hidden="1" customHeight="1" x14ac:dyDescent="0.25">
      <c r="A58" s="17"/>
      <c r="B58" s="17"/>
      <c r="C58" s="17"/>
      <c r="D58" s="2" t="e">
        <f>VLOOKUP($C$35,Index!$C$123:$AC$127,25,FALSE)</f>
        <v>#N/A</v>
      </c>
      <c r="E58" s="14" t="e">
        <f>VLOOKUP(D58,Index!$C$134:$D$171,2,FALSE)</f>
        <v>#N/A</v>
      </c>
      <c r="F58" s="4"/>
      <c r="G58" s="4"/>
      <c r="H58" s="4"/>
      <c r="I58" s="48">
        <f t="shared" si="0"/>
        <v>0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s="5" customFormat="1" ht="125.1" hidden="1" customHeight="1" x14ac:dyDescent="0.25">
      <c r="A59" s="17"/>
      <c r="B59" s="17"/>
      <c r="C59" s="17"/>
      <c r="D59" s="2" t="e">
        <f>VLOOKUP($C$35,Index!$C$123:$AC$127,26,FALSE)</f>
        <v>#N/A</v>
      </c>
      <c r="E59" s="14" t="e">
        <f>VLOOKUP(D59,Index!$C$134:$D$171,2,FALSE)</f>
        <v>#N/A</v>
      </c>
      <c r="F59" s="4"/>
      <c r="G59" s="4"/>
      <c r="H59" s="4"/>
      <c r="I59" s="48">
        <f t="shared" si="0"/>
        <v>0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s="5" customFormat="1" ht="125.1" hidden="1" customHeight="1" thickBot="1" x14ac:dyDescent="0.25">
      <c r="A60" s="17"/>
      <c r="B60" s="17"/>
      <c r="C60" s="17"/>
      <c r="D60" s="2" t="e">
        <f>VLOOKUP($C$35,Index!$C$123:$AC$127,27,FALSE)</f>
        <v>#N/A</v>
      </c>
      <c r="E60" s="14" t="e">
        <f>VLOOKUP(D60,Index!$C$134:$D$171,2,FALSE)</f>
        <v>#N/A</v>
      </c>
      <c r="F60" s="10"/>
      <c r="G60" s="10"/>
      <c r="H60" s="10"/>
      <c r="I60" s="49">
        <f t="shared" si="0"/>
        <v>0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s="3" customFormat="1" ht="125.1" customHeight="1" thickTop="1" x14ac:dyDescent="0.2">
      <c r="A61" s="6">
        <f>+C4</f>
        <v>0</v>
      </c>
      <c r="B61" s="18">
        <v>3</v>
      </c>
      <c r="C61" s="80"/>
      <c r="D61" s="7" t="e">
        <f>VLOOKUP($C$61,Index!$C$123:$AC$130,2,FALSE)</f>
        <v>#N/A</v>
      </c>
      <c r="E61" s="13" t="e">
        <f>VLOOKUP(D61,Index!$C$134:$D$176,2,FALSE)</f>
        <v>#N/A</v>
      </c>
      <c r="F61" s="8"/>
      <c r="G61" s="8"/>
      <c r="H61" s="8"/>
      <c r="I61" s="47">
        <f t="shared" si="0"/>
        <v>0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s="5" customFormat="1" ht="125.1" customHeight="1" x14ac:dyDescent="0.2">
      <c r="A62" s="17"/>
      <c r="B62" s="17"/>
      <c r="C62" s="17"/>
      <c r="D62" s="2" t="e">
        <f>VLOOKUP($C$61,Index!$C$123:$AC$130,3,FALSE)</f>
        <v>#N/A</v>
      </c>
      <c r="E62" s="14" t="e">
        <f>VLOOKUP(D62,Index!$C$134:$D$176,2,FALSE)</f>
        <v>#N/A</v>
      </c>
      <c r="F62" s="4"/>
      <c r="G62" s="4"/>
      <c r="H62" s="4"/>
      <c r="I62" s="48">
        <f t="shared" si="0"/>
        <v>0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s="5" customFormat="1" ht="125.1" customHeight="1" x14ac:dyDescent="0.2">
      <c r="A63" s="17"/>
      <c r="B63" s="17"/>
      <c r="C63" s="17"/>
      <c r="D63" s="2" t="e">
        <f>VLOOKUP($C$61,Index!$C$123:$AC$130,4,FALSE)</f>
        <v>#N/A</v>
      </c>
      <c r="E63" s="14" t="e">
        <f>VLOOKUP(D63,Index!$C$134:$D$176,2,FALSE)</f>
        <v>#N/A</v>
      </c>
      <c r="F63" s="4"/>
      <c r="G63" s="4"/>
      <c r="H63" s="4"/>
      <c r="I63" s="48">
        <f t="shared" si="0"/>
        <v>0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s="5" customFormat="1" ht="125.1" customHeight="1" x14ac:dyDescent="0.2">
      <c r="A64" s="17"/>
      <c r="B64" s="17"/>
      <c r="C64" s="17"/>
      <c r="D64" s="2" t="e">
        <f>VLOOKUP($C$61,Index!$C$123:$AC$130,5,FALSE)</f>
        <v>#N/A</v>
      </c>
      <c r="E64" s="14" t="e">
        <f>VLOOKUP(D64,Index!$C$134:$D$176,2,FALSE)</f>
        <v>#N/A</v>
      </c>
      <c r="F64" s="4"/>
      <c r="G64" s="4"/>
      <c r="H64" s="4"/>
      <c r="I64" s="48">
        <f t="shared" si="0"/>
        <v>0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s="5" customFormat="1" ht="125.1" customHeight="1" thickBot="1" x14ac:dyDescent="0.25">
      <c r="A65" s="17"/>
      <c r="B65" s="17"/>
      <c r="C65" s="17"/>
      <c r="D65" s="2" t="e">
        <f>VLOOKUP($C$61,Index!$C$123:$AC$130,6,FALSE)</f>
        <v>#N/A</v>
      </c>
      <c r="E65" s="14" t="e">
        <f>VLOOKUP(D65,Index!$C$134:$D$176,2,FALSE)</f>
        <v>#N/A</v>
      </c>
      <c r="F65" s="4"/>
      <c r="G65" s="4"/>
      <c r="H65" s="4"/>
      <c r="I65" s="48">
        <f t="shared" si="0"/>
        <v>0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s="5" customFormat="1" ht="125.1" hidden="1" customHeight="1" x14ac:dyDescent="0.25">
      <c r="A66" s="17"/>
      <c r="B66" s="17"/>
      <c r="C66" s="17"/>
      <c r="D66" s="2" t="e">
        <f>VLOOKUP($C$61,Index!$C$123:$AC$127,7,FALSE)</f>
        <v>#N/A</v>
      </c>
      <c r="E66" s="14" t="e">
        <f>VLOOKUP(D66,Index!$C$134:$D$171,2,FALSE)</f>
        <v>#N/A</v>
      </c>
      <c r="F66" s="4"/>
      <c r="G66" s="4"/>
      <c r="H66" s="4"/>
      <c r="I66" s="48">
        <f t="shared" si="0"/>
        <v>0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s="5" customFormat="1" ht="125.1" hidden="1" customHeight="1" x14ac:dyDescent="0.25">
      <c r="A67" s="17"/>
      <c r="B67" s="17"/>
      <c r="C67" s="17"/>
      <c r="D67" s="2" t="e">
        <f>VLOOKUP($C$61,Index!$C$123:$AC$127,8,FALSE)</f>
        <v>#N/A</v>
      </c>
      <c r="E67" s="14" t="e">
        <f>VLOOKUP(D67,Index!$C$134:$D$171,2,FALSE)</f>
        <v>#N/A</v>
      </c>
      <c r="F67" s="4"/>
      <c r="G67" s="4"/>
      <c r="H67" s="4"/>
      <c r="I67" s="48">
        <f t="shared" si="0"/>
        <v>0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s="5" customFormat="1" ht="125.1" hidden="1" customHeight="1" x14ac:dyDescent="0.25">
      <c r="A68" s="17"/>
      <c r="B68" s="17"/>
      <c r="C68" s="17"/>
      <c r="D68" s="2" t="e">
        <f>VLOOKUP($C$61,Index!$C$123:$AC$127,9,FALSE)</f>
        <v>#N/A</v>
      </c>
      <c r="E68" s="14" t="e">
        <f>VLOOKUP(D68,Index!$C$134:$D$171,2,FALSE)</f>
        <v>#N/A</v>
      </c>
      <c r="F68" s="4"/>
      <c r="G68" s="4"/>
      <c r="H68" s="4"/>
      <c r="I68" s="48">
        <f t="shared" si="0"/>
        <v>0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s="5" customFormat="1" ht="125.1" hidden="1" customHeight="1" x14ac:dyDescent="0.25">
      <c r="A69" s="17"/>
      <c r="B69" s="17"/>
      <c r="C69" s="17"/>
      <c r="D69" s="2" t="e">
        <f>VLOOKUP($C$61,Index!$C$123:$AC$127,10,FALSE)</f>
        <v>#N/A</v>
      </c>
      <c r="E69" s="14" t="e">
        <f>VLOOKUP(D69,Index!$C$134:$D$171,2,FALSE)</f>
        <v>#N/A</v>
      </c>
      <c r="F69" s="4"/>
      <c r="G69" s="4"/>
      <c r="H69" s="4"/>
      <c r="I69" s="48">
        <f t="shared" si="0"/>
        <v>0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s="5" customFormat="1" ht="125.1" hidden="1" customHeight="1" x14ac:dyDescent="0.25">
      <c r="A70" s="17"/>
      <c r="B70" s="17"/>
      <c r="C70" s="17"/>
      <c r="D70" s="2" t="e">
        <f>VLOOKUP($C$61,Index!$C$123:$AC$127,11,FALSE)</f>
        <v>#N/A</v>
      </c>
      <c r="E70" s="14" t="e">
        <f>VLOOKUP(D70,Index!$C$134:$D$171,2,FALSE)</f>
        <v>#N/A</v>
      </c>
      <c r="F70" s="4"/>
      <c r="G70" s="4"/>
      <c r="H70" s="4"/>
      <c r="I70" s="48">
        <f t="shared" si="0"/>
        <v>0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s="5" customFormat="1" ht="125.1" hidden="1" customHeight="1" x14ac:dyDescent="0.25">
      <c r="A71" s="17"/>
      <c r="B71" s="17"/>
      <c r="C71" s="17"/>
      <c r="D71" s="2" t="e">
        <f>VLOOKUP($C$61,Index!$C$123:$AC$127,12,FALSE)</f>
        <v>#N/A</v>
      </c>
      <c r="E71" s="14" t="e">
        <f>VLOOKUP(D71,Index!$C$134:$D$171,2,FALSE)</f>
        <v>#N/A</v>
      </c>
      <c r="F71" s="4"/>
      <c r="G71" s="4"/>
      <c r="H71" s="4"/>
      <c r="I71" s="48">
        <f t="shared" si="0"/>
        <v>0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s="5" customFormat="1" ht="125.1" hidden="1" customHeight="1" x14ac:dyDescent="0.25">
      <c r="A72" s="17"/>
      <c r="B72" s="17"/>
      <c r="C72" s="17"/>
      <c r="D72" s="2" t="e">
        <f>VLOOKUP($C$61,Index!$C$123:$AC$127,13,FALSE)</f>
        <v>#N/A</v>
      </c>
      <c r="E72" s="14" t="e">
        <f>VLOOKUP(D72,Index!$C$134:$D$171,2,FALSE)</f>
        <v>#N/A</v>
      </c>
      <c r="F72" s="4"/>
      <c r="G72" s="4"/>
      <c r="H72" s="4"/>
      <c r="I72" s="48">
        <f t="shared" si="0"/>
        <v>0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s="5" customFormat="1" ht="125.1" hidden="1" customHeight="1" x14ac:dyDescent="0.25">
      <c r="A73" s="17"/>
      <c r="B73" s="17"/>
      <c r="C73" s="17"/>
      <c r="D73" s="2" t="e">
        <f>VLOOKUP($C$61,Index!$C$123:$AC$127,14,FALSE)</f>
        <v>#N/A</v>
      </c>
      <c r="E73" s="14" t="e">
        <f>VLOOKUP(D73,Index!$C$134:$D$171,2,FALSE)</f>
        <v>#N/A</v>
      </c>
      <c r="F73" s="4"/>
      <c r="G73" s="4"/>
      <c r="H73" s="4"/>
      <c r="I73" s="48">
        <f t="shared" si="0"/>
        <v>0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s="5" customFormat="1" ht="125.1" hidden="1" customHeight="1" x14ac:dyDescent="0.25">
      <c r="A74" s="17"/>
      <c r="B74" s="17"/>
      <c r="C74" s="17"/>
      <c r="D74" s="2" t="e">
        <f>VLOOKUP($C$61,Index!$C$123:$AC$127,15,FALSE)</f>
        <v>#N/A</v>
      </c>
      <c r="E74" s="14" t="e">
        <f>VLOOKUP(D74,Index!$C$134:$D$171,2,FALSE)</f>
        <v>#N/A</v>
      </c>
      <c r="F74" s="4"/>
      <c r="G74" s="4"/>
      <c r="H74" s="4"/>
      <c r="I74" s="48">
        <f t="shared" ref="I74:I91" si="1">SUM(J74:U74)</f>
        <v>0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s="5" customFormat="1" ht="125.1" hidden="1" customHeight="1" x14ac:dyDescent="0.25">
      <c r="A75" s="17"/>
      <c r="B75" s="17"/>
      <c r="C75" s="17"/>
      <c r="D75" s="2" t="e">
        <f>VLOOKUP($C$61,Index!$C$123:$AC$127,16,FALSE)</f>
        <v>#N/A</v>
      </c>
      <c r="E75" s="14" t="e">
        <f>VLOOKUP(D75,Index!$C$134:$D$171,2,FALSE)</f>
        <v>#N/A</v>
      </c>
      <c r="F75" s="4"/>
      <c r="G75" s="4"/>
      <c r="H75" s="4"/>
      <c r="I75" s="48">
        <f t="shared" si="1"/>
        <v>0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s="5" customFormat="1" ht="125.1" hidden="1" customHeight="1" x14ac:dyDescent="0.25">
      <c r="A76" s="17"/>
      <c r="B76" s="17"/>
      <c r="C76" s="17"/>
      <c r="D76" s="2" t="e">
        <f>VLOOKUP($C$61,Index!$C$123:$AC$127,17,FALSE)</f>
        <v>#N/A</v>
      </c>
      <c r="E76" s="14" t="e">
        <f>VLOOKUP(D76,Index!$C$134:$D$171,2,FALSE)</f>
        <v>#N/A</v>
      </c>
      <c r="F76" s="4"/>
      <c r="G76" s="4"/>
      <c r="H76" s="4"/>
      <c r="I76" s="48">
        <f t="shared" si="1"/>
        <v>0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s="5" customFormat="1" ht="125.1" hidden="1" customHeight="1" x14ac:dyDescent="0.25">
      <c r="A77" s="17"/>
      <c r="B77" s="17"/>
      <c r="C77" s="17"/>
      <c r="D77" s="2" t="e">
        <f>VLOOKUP($C$61,Index!$C$123:$AC$127,18,FALSE)</f>
        <v>#N/A</v>
      </c>
      <c r="E77" s="14" t="e">
        <f>VLOOKUP(D77,Index!$C$134:$D$171,2,FALSE)</f>
        <v>#N/A</v>
      </c>
      <c r="F77" s="4"/>
      <c r="G77" s="4"/>
      <c r="H77" s="4"/>
      <c r="I77" s="48">
        <f t="shared" si="1"/>
        <v>0</v>
      </c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s="5" customFormat="1" ht="125.1" hidden="1" customHeight="1" x14ac:dyDescent="0.25">
      <c r="A78" s="17"/>
      <c r="B78" s="17"/>
      <c r="C78" s="17"/>
      <c r="D78" s="2" t="e">
        <f>VLOOKUP($C$61,Index!$C$123:$AC$127,19,FALSE)</f>
        <v>#N/A</v>
      </c>
      <c r="E78" s="14" t="e">
        <f>VLOOKUP(D78,Index!$C$134:$D$171,2,FALSE)</f>
        <v>#N/A</v>
      </c>
      <c r="F78" s="4"/>
      <c r="G78" s="4"/>
      <c r="H78" s="4"/>
      <c r="I78" s="48">
        <f t="shared" si="1"/>
        <v>0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s="5" customFormat="1" ht="125.1" hidden="1" customHeight="1" x14ac:dyDescent="0.25">
      <c r="A79" s="17"/>
      <c r="B79" s="17"/>
      <c r="C79" s="17"/>
      <c r="D79" s="2" t="e">
        <f>VLOOKUP($C$61,Index!$C$123:$AC$127,20,FALSE)</f>
        <v>#N/A</v>
      </c>
      <c r="E79" s="14" t="e">
        <f>VLOOKUP(D79,Index!$C$134:$D$171,2,FALSE)</f>
        <v>#N/A</v>
      </c>
      <c r="F79" s="4"/>
      <c r="G79" s="4"/>
      <c r="H79" s="4"/>
      <c r="I79" s="48">
        <f t="shared" si="1"/>
        <v>0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s="5" customFormat="1" ht="125.1" hidden="1" customHeight="1" x14ac:dyDescent="0.25">
      <c r="A80" s="17"/>
      <c r="B80" s="17"/>
      <c r="C80" s="17"/>
      <c r="D80" s="2" t="e">
        <f>VLOOKUP($C$61,Index!$C$123:$AC$127,21,FALSE)</f>
        <v>#N/A</v>
      </c>
      <c r="E80" s="14" t="e">
        <f>VLOOKUP(D80,Index!$C$134:$D$171,2,FALSE)</f>
        <v>#N/A</v>
      </c>
      <c r="F80" s="4"/>
      <c r="G80" s="4"/>
      <c r="H80" s="4"/>
      <c r="I80" s="48">
        <f t="shared" si="1"/>
        <v>0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s="5" customFormat="1" ht="125.1" hidden="1" customHeight="1" x14ac:dyDescent="0.25">
      <c r="A81" s="17"/>
      <c r="B81" s="17"/>
      <c r="C81" s="17"/>
      <c r="D81" s="2" t="e">
        <f>VLOOKUP($C$61,Index!$C$123:$AC$127,22,FALSE)</f>
        <v>#N/A</v>
      </c>
      <c r="E81" s="14" t="e">
        <f>VLOOKUP(D81,Index!$C$134:$D$171,2,FALSE)</f>
        <v>#N/A</v>
      </c>
      <c r="F81" s="4"/>
      <c r="G81" s="4"/>
      <c r="H81" s="4"/>
      <c r="I81" s="48">
        <f t="shared" si="1"/>
        <v>0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s="5" customFormat="1" ht="125.1" hidden="1" customHeight="1" x14ac:dyDescent="0.25">
      <c r="A82" s="17"/>
      <c r="B82" s="17"/>
      <c r="C82" s="17"/>
      <c r="D82" s="2" t="e">
        <f>VLOOKUP($C$61,Index!$C$123:$AC$127,23,FALSE)</f>
        <v>#N/A</v>
      </c>
      <c r="E82" s="14" t="e">
        <f>VLOOKUP(D82,Index!$C$134:$D$171,2,FALSE)</f>
        <v>#N/A</v>
      </c>
      <c r="F82" s="4"/>
      <c r="G82" s="4"/>
      <c r="H82" s="4"/>
      <c r="I82" s="48">
        <f t="shared" si="1"/>
        <v>0</v>
      </c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s="5" customFormat="1" ht="125.1" hidden="1" customHeight="1" x14ac:dyDescent="0.25">
      <c r="A83" s="17"/>
      <c r="B83" s="17"/>
      <c r="C83" s="17"/>
      <c r="D83" s="2" t="e">
        <f>VLOOKUP($C$61,Index!$C$123:$AC$127,24,FALSE)</f>
        <v>#N/A</v>
      </c>
      <c r="E83" s="14" t="e">
        <f>VLOOKUP(D83,Index!$C$134:$D$171,2,FALSE)</f>
        <v>#N/A</v>
      </c>
      <c r="F83" s="4"/>
      <c r="G83" s="4"/>
      <c r="H83" s="4"/>
      <c r="I83" s="48">
        <f t="shared" si="1"/>
        <v>0</v>
      </c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s="5" customFormat="1" ht="125.1" hidden="1" customHeight="1" x14ac:dyDescent="0.25">
      <c r="A84" s="17"/>
      <c r="B84" s="17"/>
      <c r="C84" s="17"/>
      <c r="D84" s="2" t="e">
        <f>VLOOKUP($C$61,Index!$C$123:$AC$127,25,FALSE)</f>
        <v>#N/A</v>
      </c>
      <c r="E84" s="14" t="e">
        <f>VLOOKUP(D84,Index!$C$134:$D$171,2,FALSE)</f>
        <v>#N/A</v>
      </c>
      <c r="F84" s="4"/>
      <c r="G84" s="4"/>
      <c r="H84" s="4"/>
      <c r="I84" s="48">
        <f t="shared" si="1"/>
        <v>0</v>
      </c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s="5" customFormat="1" ht="125.1" hidden="1" customHeight="1" x14ac:dyDescent="0.25">
      <c r="A85" s="17"/>
      <c r="B85" s="17"/>
      <c r="C85" s="17"/>
      <c r="D85" s="2" t="e">
        <f>VLOOKUP($C$61,Index!$C$123:$AC$127,26,FALSE)</f>
        <v>#N/A</v>
      </c>
      <c r="E85" s="14" t="e">
        <f>VLOOKUP(D85,Index!$C$134:$D$171,2,FALSE)</f>
        <v>#N/A</v>
      </c>
      <c r="F85" s="4"/>
      <c r="G85" s="4"/>
      <c r="H85" s="4"/>
      <c r="I85" s="48">
        <f t="shared" si="1"/>
        <v>0</v>
      </c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s="5" customFormat="1" ht="125.1" hidden="1" customHeight="1" thickBot="1" x14ac:dyDescent="0.25">
      <c r="A86" s="21"/>
      <c r="B86" s="21"/>
      <c r="C86" s="21"/>
      <c r="D86" s="2" t="e">
        <f>VLOOKUP($C$61,Index!$C$123:$AC$127,27,FALSE)</f>
        <v>#N/A</v>
      </c>
      <c r="E86" s="14" t="e">
        <f>VLOOKUP(D86,Index!$C$134:$D$171,2,FALSE)</f>
        <v>#N/A</v>
      </c>
      <c r="F86" s="9"/>
      <c r="G86" s="9"/>
      <c r="H86" s="9"/>
      <c r="I86" s="50">
        <f t="shared" si="1"/>
        <v>0</v>
      </c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s="3" customFormat="1" ht="125.1" customHeight="1" thickTop="1" x14ac:dyDescent="0.2">
      <c r="A87" s="6">
        <f>+C4</f>
        <v>0</v>
      </c>
      <c r="B87" s="18">
        <v>4</v>
      </c>
      <c r="C87" s="80"/>
      <c r="D87" s="62" t="e">
        <f>VLOOKUP($C$87,Index!$C$123:$AC$130,2,FALSE)</f>
        <v>#N/A</v>
      </c>
      <c r="E87" s="13" t="e">
        <f>VLOOKUP(D87,Index!$C$134:$D$176,2,FALSE)</f>
        <v>#N/A</v>
      </c>
      <c r="F87" s="8"/>
      <c r="G87" s="8"/>
      <c r="H87" s="8"/>
      <c r="I87" s="47">
        <f t="shared" si="1"/>
        <v>0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s="5" customFormat="1" ht="125.1" customHeight="1" x14ac:dyDescent="0.2">
      <c r="A88" s="17"/>
      <c r="B88" s="17"/>
      <c r="C88" s="17"/>
      <c r="D88" s="2" t="e">
        <f>VLOOKUP($C$87,Index!$C$123:$AC$130,3,FALSE)</f>
        <v>#N/A</v>
      </c>
      <c r="E88" s="14" t="e">
        <f>VLOOKUP(D88,Index!$C$134:$D$176,2,FALSE)</f>
        <v>#N/A</v>
      </c>
      <c r="F88" s="4"/>
      <c r="G88" s="4"/>
      <c r="H88" s="4"/>
      <c r="I88" s="48">
        <f t="shared" si="1"/>
        <v>0</v>
      </c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s="5" customFormat="1" ht="125.1" customHeight="1" x14ac:dyDescent="0.2">
      <c r="A89" s="17"/>
      <c r="B89" s="17"/>
      <c r="C89" s="17"/>
      <c r="D89" s="2" t="e">
        <f>VLOOKUP($C$87,Index!$C$123:$AC$130,4,FALSE)</f>
        <v>#N/A</v>
      </c>
      <c r="E89" s="14" t="e">
        <f>VLOOKUP(D89,Index!$C$134:$D$176,2,FALSE)</f>
        <v>#N/A</v>
      </c>
      <c r="F89" s="4"/>
      <c r="G89" s="4"/>
      <c r="H89" s="4"/>
      <c r="I89" s="48">
        <f t="shared" si="1"/>
        <v>0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s="5" customFormat="1" ht="125.1" customHeight="1" x14ac:dyDescent="0.2">
      <c r="A90" s="17"/>
      <c r="B90" s="17"/>
      <c r="C90" s="17"/>
      <c r="D90" s="2" t="e">
        <f>VLOOKUP($C$87,Index!$C$123:$AC$130,5,FALSE)</f>
        <v>#N/A</v>
      </c>
      <c r="E90" s="14" t="e">
        <f>VLOOKUP(D90,Index!$C$134:$D$176,2,FALSE)</f>
        <v>#N/A</v>
      </c>
      <c r="F90" s="4"/>
      <c r="G90" s="4"/>
      <c r="H90" s="4"/>
      <c r="I90" s="48">
        <f t="shared" si="1"/>
        <v>0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s="5" customFormat="1" ht="125.1" customHeight="1" thickBot="1" x14ac:dyDescent="0.25">
      <c r="A91" s="17"/>
      <c r="B91" s="17"/>
      <c r="C91" s="17"/>
      <c r="D91" s="2" t="e">
        <f>VLOOKUP($C$87,Index!$C$123:$AC$130,6,FALSE)</f>
        <v>#N/A</v>
      </c>
      <c r="E91" s="14" t="e">
        <f>VLOOKUP(D91,Index!$C$134:$D$176,2,FALSE)</f>
        <v>#N/A</v>
      </c>
      <c r="F91" s="4"/>
      <c r="G91" s="4"/>
      <c r="H91" s="4"/>
      <c r="I91" s="48">
        <f t="shared" si="1"/>
        <v>0</v>
      </c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s="3" customFormat="1" ht="125.1" customHeight="1" thickTop="1" x14ac:dyDescent="0.2">
      <c r="A92" s="6">
        <f>+C4</f>
        <v>0</v>
      </c>
      <c r="B92" s="18">
        <v>5</v>
      </c>
      <c r="C92" s="80"/>
      <c r="D92" s="62" t="e">
        <f>VLOOKUP($C$92,Index!$C$123:$AC$130,2,FALSE)</f>
        <v>#N/A</v>
      </c>
      <c r="E92" s="13" t="e">
        <f>VLOOKUP(D92,Index!$C$134:$D$176,2,FALSE)</f>
        <v>#N/A</v>
      </c>
      <c r="F92" s="8"/>
      <c r="G92" s="8"/>
      <c r="H92" s="8"/>
      <c r="I92" s="47">
        <f t="shared" ref="I92:I96" si="2">SUM(J92:U92)</f>
        <v>0</v>
      </c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s="5" customFormat="1" ht="125.1" customHeight="1" x14ac:dyDescent="0.2">
      <c r="A93" s="17"/>
      <c r="B93" s="17"/>
      <c r="C93" s="17"/>
      <c r="D93" s="2" t="e">
        <f>VLOOKUP($C$92,Index!$C$123:$AC$130,3,FALSE)</f>
        <v>#N/A</v>
      </c>
      <c r="E93" s="14" t="e">
        <f>VLOOKUP(D93,Index!$C$134:$D$176,2,FALSE)</f>
        <v>#N/A</v>
      </c>
      <c r="F93" s="4"/>
      <c r="G93" s="4"/>
      <c r="H93" s="4"/>
      <c r="I93" s="48">
        <f t="shared" si="2"/>
        <v>0</v>
      </c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s="5" customFormat="1" ht="125.1" customHeight="1" x14ac:dyDescent="0.2">
      <c r="A94" s="17"/>
      <c r="B94" s="17"/>
      <c r="C94" s="17"/>
      <c r="D94" s="2" t="e">
        <f>VLOOKUP($C$92,Index!$C$123:$AC$130,4,FALSE)</f>
        <v>#N/A</v>
      </c>
      <c r="E94" s="14" t="e">
        <f>VLOOKUP(D94,Index!$C$134:$D$176,2,FALSE)</f>
        <v>#N/A</v>
      </c>
      <c r="F94" s="4"/>
      <c r="G94" s="4"/>
      <c r="H94" s="4"/>
      <c r="I94" s="48">
        <f t="shared" si="2"/>
        <v>0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s="5" customFormat="1" ht="125.1" customHeight="1" x14ac:dyDescent="0.2">
      <c r="A95" s="17"/>
      <c r="B95" s="17"/>
      <c r="C95" s="17"/>
      <c r="D95" s="2" t="e">
        <f>VLOOKUP($C$92,Index!$C$123:$AC$130,5,FALSE)</f>
        <v>#N/A</v>
      </c>
      <c r="E95" s="14" t="e">
        <f>VLOOKUP(D95,Index!$C$134:$D$176,2,FALSE)</f>
        <v>#N/A</v>
      </c>
      <c r="F95" s="4"/>
      <c r="G95" s="4"/>
      <c r="H95" s="4"/>
      <c r="I95" s="48">
        <f t="shared" si="2"/>
        <v>0</v>
      </c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s="5" customFormat="1" ht="125.1" customHeight="1" x14ac:dyDescent="0.2">
      <c r="A96" s="17"/>
      <c r="B96" s="17"/>
      <c r="C96" s="17"/>
      <c r="D96" s="2" t="e">
        <f>VLOOKUP($C$92,Index!$C$123:$AC$130,6,FALSE)</f>
        <v>#N/A</v>
      </c>
      <c r="E96" s="14" t="e">
        <f>VLOOKUP(D96,Index!$C$134:$D$176,2,FALSE)</f>
        <v>#N/A</v>
      </c>
      <c r="F96" s="4"/>
      <c r="G96" s="4"/>
      <c r="H96" s="4"/>
      <c r="I96" s="48">
        <f t="shared" si="2"/>
        <v>0</v>
      </c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</sheetData>
  <sheetProtection algorithmName="SHA-512" hashValue="W6IgsLqUQNILY++x0TScWhhw10mKwdOJ3Wm92ND9bqpR1Iq/2PpRr4w56TAKLF+PNuWkDFaRxfPtpEu8QQmsfg==" saltValue="/RtXbVrDIYBQ9oihvZTDkQ==" spinCount="100000" sheet="1" formatCells="0" formatColumns="0" formatRows="0"/>
  <dataConsolidate/>
  <mergeCells count="23">
    <mergeCell ref="B2:Z2"/>
    <mergeCell ref="V6:Z6"/>
    <mergeCell ref="Y7:Y8"/>
    <mergeCell ref="Z7:Z8"/>
    <mergeCell ref="F7:F8"/>
    <mergeCell ref="G7:G8"/>
    <mergeCell ref="H7:H8"/>
    <mergeCell ref="F6:G6"/>
    <mergeCell ref="J7:L7"/>
    <mergeCell ref="M7:O7"/>
    <mergeCell ref="P7:R7"/>
    <mergeCell ref="S7:U7"/>
    <mergeCell ref="I6:U6"/>
    <mergeCell ref="I7:I8"/>
    <mergeCell ref="V7:V8"/>
    <mergeCell ref="W7:W8"/>
    <mergeCell ref="C4:H4"/>
    <mergeCell ref="X7:X8"/>
    <mergeCell ref="B6:B8"/>
    <mergeCell ref="A6:A8"/>
    <mergeCell ref="C6:C8"/>
    <mergeCell ref="D6:D8"/>
    <mergeCell ref="E6:E8"/>
  </mergeCells>
  <dataValidations count="2">
    <dataValidation type="list" allowBlank="1" showInputMessage="1" showErrorMessage="1" sqref="A9 A35 A61 A87 A92">
      <formula1>ส่วนงาน</formula1>
    </dataValidation>
    <dataValidation type="list" allowBlank="1" showInputMessage="1" showErrorMessage="1" sqref="C9 C61 C87 C35 C92">
      <formula1>เป้า</formula1>
    </dataValidation>
  </dataValidations>
  <printOptions horizontalCentered="1"/>
  <pageMargins left="0" right="0" top="0.35433070866141703" bottom="0.35433070866141703" header="0.31496062992126" footer="0.31496062992126"/>
  <pageSetup scale="3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Index!$C$56:$C$122</xm:f>
          </x14:formula1>
          <xm:sqref>C4:H4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7" zoomScale="115" zoomScaleNormal="115" workbookViewId="0">
      <selection activeCell="E11" sqref="E11"/>
    </sheetView>
  </sheetViews>
  <sheetFormatPr defaultRowHeight="14.25" x14ac:dyDescent="0.2"/>
  <cols>
    <col min="1" max="1" width="55.125" customWidth="1"/>
    <col min="2" max="2" width="48.875" style="57" customWidth="1"/>
    <col min="3" max="3" width="38.75" style="57" customWidth="1"/>
  </cols>
  <sheetData>
    <row r="1" spans="1:3" ht="23.25" x14ac:dyDescent="0.2">
      <c r="A1" s="120" t="s">
        <v>0</v>
      </c>
      <c r="B1" s="120"/>
      <c r="C1" s="120"/>
    </row>
    <row r="3" spans="1:3" ht="18.75" x14ac:dyDescent="0.2">
      <c r="A3" s="53" t="s">
        <v>0</v>
      </c>
      <c r="B3" s="55" t="s">
        <v>180</v>
      </c>
      <c r="C3" s="55" t="s">
        <v>188</v>
      </c>
    </row>
    <row r="4" spans="1:3" ht="18.75" x14ac:dyDescent="0.2">
      <c r="A4" s="54" t="s">
        <v>137</v>
      </c>
      <c r="B4" s="56"/>
      <c r="C4" s="56"/>
    </row>
    <row r="5" spans="1:3" s="85" customFormat="1" ht="37.5" x14ac:dyDescent="0.2">
      <c r="A5" s="59" t="s">
        <v>143</v>
      </c>
      <c r="B5" s="59" t="s">
        <v>281</v>
      </c>
      <c r="C5" s="121" t="s">
        <v>279</v>
      </c>
    </row>
    <row r="6" spans="1:3" s="85" customFormat="1" ht="37.5" x14ac:dyDescent="0.2">
      <c r="A6" s="59" t="s">
        <v>139</v>
      </c>
      <c r="B6" s="59" t="s">
        <v>281</v>
      </c>
      <c r="C6" s="122"/>
    </row>
    <row r="7" spans="1:3" s="85" customFormat="1" ht="37.5" x14ac:dyDescent="0.2">
      <c r="A7" s="59" t="s">
        <v>140</v>
      </c>
      <c r="B7" s="59" t="s">
        <v>281</v>
      </c>
      <c r="C7" s="122"/>
    </row>
    <row r="8" spans="1:3" s="85" customFormat="1" ht="37.5" x14ac:dyDescent="0.2">
      <c r="A8" s="59" t="s">
        <v>198</v>
      </c>
      <c r="B8" s="59" t="s">
        <v>296</v>
      </c>
      <c r="C8" s="122"/>
    </row>
    <row r="9" spans="1:3" s="85" customFormat="1" ht="37.5" x14ac:dyDescent="0.2">
      <c r="A9" s="59" t="s">
        <v>199</v>
      </c>
      <c r="B9" s="59" t="s">
        <v>296</v>
      </c>
      <c r="C9" s="122"/>
    </row>
    <row r="10" spans="1:3" ht="37.5" x14ac:dyDescent="0.2">
      <c r="A10" s="54" t="s">
        <v>277</v>
      </c>
      <c r="B10" s="56"/>
      <c r="C10" s="56"/>
    </row>
    <row r="11" spans="1:3" s="85" customFormat="1" ht="18.75" x14ac:dyDescent="0.2">
      <c r="A11" s="59" t="s">
        <v>143</v>
      </c>
      <c r="B11" s="59" t="s">
        <v>282</v>
      </c>
      <c r="C11" s="121" t="s">
        <v>280</v>
      </c>
    </row>
    <row r="12" spans="1:3" s="85" customFormat="1" ht="37.5" x14ac:dyDescent="0.2">
      <c r="A12" s="59" t="s">
        <v>139</v>
      </c>
      <c r="B12" s="59" t="s">
        <v>282</v>
      </c>
      <c r="C12" s="122"/>
    </row>
    <row r="13" spans="1:3" s="85" customFormat="1" ht="37.5" x14ac:dyDescent="0.2">
      <c r="A13" s="59" t="s">
        <v>140</v>
      </c>
      <c r="B13" s="59" t="s">
        <v>282</v>
      </c>
      <c r="C13" s="122"/>
    </row>
    <row r="14" spans="1:3" s="85" customFormat="1" ht="37.5" x14ac:dyDescent="0.2">
      <c r="A14" s="59" t="s">
        <v>198</v>
      </c>
      <c r="B14" s="59" t="s">
        <v>296</v>
      </c>
      <c r="C14" s="122"/>
    </row>
    <row r="15" spans="1:3" s="85" customFormat="1" ht="37.5" x14ac:dyDescent="0.2">
      <c r="A15" s="59" t="s">
        <v>199</v>
      </c>
      <c r="B15" s="59" t="s">
        <v>296</v>
      </c>
      <c r="C15" s="122"/>
    </row>
    <row r="16" spans="1:3" ht="56.25" x14ac:dyDescent="0.2">
      <c r="A16" s="54" t="s">
        <v>283</v>
      </c>
      <c r="B16" s="56"/>
      <c r="C16" s="56"/>
    </row>
    <row r="17" spans="1:3" s="85" customFormat="1" ht="18.75" x14ac:dyDescent="0.2">
      <c r="A17" s="59" t="s">
        <v>144</v>
      </c>
      <c r="B17" s="59" t="s">
        <v>175</v>
      </c>
      <c r="C17" s="117" t="s">
        <v>189</v>
      </c>
    </row>
    <row r="18" spans="1:3" s="85" customFormat="1" ht="37.5" x14ac:dyDescent="0.2">
      <c r="A18" s="59" t="s">
        <v>145</v>
      </c>
      <c r="B18" s="59" t="s">
        <v>175</v>
      </c>
      <c r="C18" s="117"/>
    </row>
    <row r="19" spans="1:3" s="85" customFormat="1" ht="37.5" x14ac:dyDescent="0.2">
      <c r="A19" s="59" t="s">
        <v>298</v>
      </c>
      <c r="B19" s="59" t="s">
        <v>296</v>
      </c>
      <c r="C19" s="89"/>
    </row>
    <row r="20" spans="1:3" s="85" customFormat="1" ht="18.75" x14ac:dyDescent="0.2">
      <c r="A20" s="59" t="s">
        <v>299</v>
      </c>
      <c r="B20" s="59" t="s">
        <v>296</v>
      </c>
      <c r="C20" s="89"/>
    </row>
    <row r="21" spans="1:3" s="85" customFormat="1" ht="37.5" x14ac:dyDescent="0.2">
      <c r="A21" s="59" t="s">
        <v>301</v>
      </c>
      <c r="B21" s="59" t="s">
        <v>296</v>
      </c>
      <c r="C21" s="89"/>
    </row>
    <row r="22" spans="1:3" ht="37.5" hidden="1" x14ac:dyDescent="0.2">
      <c r="A22" s="54" t="s">
        <v>201</v>
      </c>
      <c r="B22" s="56"/>
      <c r="C22" s="56"/>
    </row>
    <row r="23" spans="1:3" ht="37.5" hidden="1" x14ac:dyDescent="0.2">
      <c r="A23" s="52" t="s">
        <v>146</v>
      </c>
      <c r="B23" s="59" t="s">
        <v>176</v>
      </c>
      <c r="C23" s="117" t="s">
        <v>190</v>
      </c>
    </row>
    <row r="24" spans="1:3" ht="37.5" hidden="1" x14ac:dyDescent="0.2">
      <c r="A24" s="52" t="s">
        <v>147</v>
      </c>
      <c r="B24" s="59" t="s">
        <v>176</v>
      </c>
      <c r="C24" s="117"/>
    </row>
    <row r="25" spans="1:3" ht="37.5" hidden="1" x14ac:dyDescent="0.2">
      <c r="A25" s="52" t="s">
        <v>148</v>
      </c>
      <c r="B25" s="59" t="s">
        <v>176</v>
      </c>
      <c r="C25" s="117"/>
    </row>
    <row r="26" spans="1:3" ht="37.5" x14ac:dyDescent="0.2">
      <c r="A26" s="54" t="s">
        <v>202</v>
      </c>
      <c r="B26" s="56"/>
      <c r="C26" s="56"/>
    </row>
    <row r="27" spans="1:3" ht="37.5" x14ac:dyDescent="0.2">
      <c r="A27" s="52" t="s">
        <v>149</v>
      </c>
      <c r="B27" s="59" t="s">
        <v>177</v>
      </c>
      <c r="C27" s="86" t="s">
        <v>191</v>
      </c>
    </row>
    <row r="28" spans="1:3" ht="18.75" x14ac:dyDescent="0.2">
      <c r="A28" s="54" t="s">
        <v>278</v>
      </c>
      <c r="B28" s="56"/>
      <c r="C28" s="56"/>
    </row>
    <row r="29" spans="1:3" ht="37.5" x14ac:dyDescent="0.2">
      <c r="A29" s="52" t="s">
        <v>152</v>
      </c>
      <c r="B29" s="59" t="s">
        <v>178</v>
      </c>
      <c r="C29" s="117" t="s">
        <v>192</v>
      </c>
    </row>
    <row r="30" spans="1:3" ht="37.5" x14ac:dyDescent="0.2">
      <c r="A30" s="52" t="s">
        <v>153</v>
      </c>
      <c r="B30" s="59" t="s">
        <v>178</v>
      </c>
      <c r="C30" s="117"/>
    </row>
    <row r="31" spans="1:3" ht="37.5" x14ac:dyDescent="0.2">
      <c r="A31" s="52" t="s">
        <v>154</v>
      </c>
      <c r="B31" s="59" t="s">
        <v>178</v>
      </c>
      <c r="C31" s="117"/>
    </row>
    <row r="32" spans="1:3" ht="37.5" x14ac:dyDescent="0.2">
      <c r="A32" s="54" t="s">
        <v>286</v>
      </c>
      <c r="B32" s="56"/>
      <c r="C32" s="56"/>
    </row>
    <row r="33" spans="1:3" ht="37.5" x14ac:dyDescent="0.2">
      <c r="A33" s="59" t="s">
        <v>150</v>
      </c>
      <c r="B33" s="59" t="s">
        <v>287</v>
      </c>
      <c r="C33" s="118" t="s">
        <v>288</v>
      </c>
    </row>
    <row r="34" spans="1:3" ht="37.5" x14ac:dyDescent="0.2">
      <c r="A34" s="59" t="s">
        <v>151</v>
      </c>
      <c r="B34" s="59" t="s">
        <v>287</v>
      </c>
      <c r="C34" s="118"/>
    </row>
    <row r="35" spans="1:3" ht="37.5" x14ac:dyDescent="0.2">
      <c r="A35" s="54" t="s">
        <v>284</v>
      </c>
      <c r="B35" s="56"/>
      <c r="C35" s="56"/>
    </row>
    <row r="36" spans="1:3" ht="37.5" x14ac:dyDescent="0.2">
      <c r="A36" s="61" t="s">
        <v>300</v>
      </c>
      <c r="B36" s="58" t="s">
        <v>291</v>
      </c>
      <c r="C36" s="94" t="s">
        <v>289</v>
      </c>
    </row>
    <row r="37" spans="1:3" ht="56.25" hidden="1" x14ac:dyDescent="0.2">
      <c r="A37" s="54" t="s">
        <v>206</v>
      </c>
      <c r="B37" s="56"/>
      <c r="C37" s="56"/>
    </row>
    <row r="38" spans="1:3" ht="112.5" hidden="1" x14ac:dyDescent="0.2">
      <c r="A38" s="59" t="s">
        <v>155</v>
      </c>
      <c r="B38" s="59" t="s">
        <v>193</v>
      </c>
      <c r="C38" s="119" t="s">
        <v>195</v>
      </c>
    </row>
    <row r="39" spans="1:3" ht="112.5" hidden="1" x14ac:dyDescent="0.2">
      <c r="A39" s="59" t="s">
        <v>161</v>
      </c>
      <c r="B39" s="59" t="s">
        <v>193</v>
      </c>
      <c r="C39" s="119"/>
    </row>
    <row r="40" spans="1:3" ht="112.5" hidden="1" x14ac:dyDescent="0.2">
      <c r="A40" s="59" t="s">
        <v>156</v>
      </c>
      <c r="B40" s="59" t="s">
        <v>193</v>
      </c>
      <c r="C40" s="119"/>
    </row>
    <row r="41" spans="1:3" ht="112.5" hidden="1" x14ac:dyDescent="0.2">
      <c r="A41" s="59" t="s">
        <v>157</v>
      </c>
      <c r="B41" s="59" t="s">
        <v>193</v>
      </c>
      <c r="C41" s="119"/>
    </row>
    <row r="42" spans="1:3" ht="112.5" hidden="1" x14ac:dyDescent="0.2">
      <c r="A42" s="59" t="s">
        <v>185</v>
      </c>
      <c r="B42" s="59" t="s">
        <v>193</v>
      </c>
      <c r="C42" s="119"/>
    </row>
    <row r="43" spans="1:3" ht="18.75" hidden="1" x14ac:dyDescent="0.2">
      <c r="A43" s="54" t="s">
        <v>210</v>
      </c>
      <c r="B43" s="56"/>
      <c r="C43" s="56"/>
    </row>
    <row r="44" spans="1:3" ht="18.75" hidden="1" x14ac:dyDescent="0.2">
      <c r="A44" s="52" t="s">
        <v>158</v>
      </c>
      <c r="B44" s="59" t="s">
        <v>179</v>
      </c>
      <c r="C44" s="87" t="s">
        <v>196</v>
      </c>
    </row>
    <row r="45" spans="1:3" ht="37.5" hidden="1" x14ac:dyDescent="0.2">
      <c r="A45" s="54" t="s">
        <v>211</v>
      </c>
      <c r="B45" s="56"/>
      <c r="C45" s="56"/>
    </row>
    <row r="46" spans="1:3" ht="37.5" hidden="1" x14ac:dyDescent="0.2">
      <c r="A46" s="52" t="s">
        <v>159</v>
      </c>
      <c r="B46" s="59" t="s">
        <v>181</v>
      </c>
      <c r="C46" s="87" t="s">
        <v>197</v>
      </c>
    </row>
    <row r="47" spans="1:3" ht="18.75" hidden="1" x14ac:dyDescent="0.2">
      <c r="A47" s="54" t="s">
        <v>285</v>
      </c>
      <c r="B47" s="56"/>
      <c r="C47" s="56"/>
    </row>
    <row r="48" spans="1:3" ht="37.5" hidden="1" x14ac:dyDescent="0.2">
      <c r="A48" s="61" t="s">
        <v>290</v>
      </c>
      <c r="B48" s="59" t="s">
        <v>296</v>
      </c>
      <c r="C48" s="88" t="s">
        <v>194</v>
      </c>
    </row>
    <row r="49" hidden="1" x14ac:dyDescent="0.2"/>
    <row r="50" hidden="1" x14ac:dyDescent="0.2"/>
  </sheetData>
  <mergeCells count="8">
    <mergeCell ref="C23:C25"/>
    <mergeCell ref="C33:C34"/>
    <mergeCell ref="C29:C31"/>
    <mergeCell ref="C38:C42"/>
    <mergeCell ref="A1:C1"/>
    <mergeCell ref="C5:C9"/>
    <mergeCell ref="C17:C18"/>
    <mergeCell ref="C11:C15"/>
  </mergeCells>
  <printOptions horizontalCentered="1"/>
  <pageMargins left="0" right="0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6"/>
  <sheetViews>
    <sheetView topLeftCell="B125" zoomScale="85" zoomScaleNormal="85" zoomScalePageLayoutView="55" workbookViewId="0">
      <selection activeCell="E157" sqref="E157"/>
    </sheetView>
  </sheetViews>
  <sheetFormatPr defaultColWidth="9" defaultRowHeight="30" customHeight="1" x14ac:dyDescent="0.35"/>
  <cols>
    <col min="1" max="1" width="6.375" style="64" customWidth="1"/>
    <col min="2" max="2" width="4.25" style="64" customWidth="1"/>
    <col min="3" max="3" width="115" style="64" customWidth="1"/>
    <col min="4" max="4" width="13.125" style="64" customWidth="1"/>
    <col min="5" max="5" width="23.375" style="64" customWidth="1"/>
    <col min="6" max="6" width="61.75" style="64" customWidth="1"/>
    <col min="7" max="16384" width="9" style="64"/>
  </cols>
  <sheetData>
    <row r="1" spans="3:6" ht="30" customHeight="1" x14ac:dyDescent="0.35">
      <c r="C1" s="63"/>
      <c r="D1" s="63"/>
    </row>
    <row r="2" spans="3:6" ht="30" customHeight="1" x14ac:dyDescent="0.35">
      <c r="C2" s="65" t="s">
        <v>60</v>
      </c>
      <c r="D2" s="66" t="s">
        <v>3</v>
      </c>
      <c r="E2" s="66" t="s">
        <v>100</v>
      </c>
      <c r="F2" s="66" t="s">
        <v>135</v>
      </c>
    </row>
    <row r="3" spans="3:6" ht="30" customHeight="1" x14ac:dyDescent="0.35">
      <c r="C3" s="67" t="s">
        <v>62</v>
      </c>
      <c r="D3" s="68"/>
      <c r="E3" s="68"/>
      <c r="F3" s="68"/>
    </row>
    <row r="4" spans="3:6" ht="30" customHeight="1" x14ac:dyDescent="0.35">
      <c r="C4" s="69" t="s">
        <v>66</v>
      </c>
      <c r="D4" s="68" t="s">
        <v>65</v>
      </c>
      <c r="E4" s="68" t="s">
        <v>101</v>
      </c>
      <c r="F4" s="68"/>
    </row>
    <row r="5" spans="3:6" ht="30" customHeight="1" x14ac:dyDescent="0.35">
      <c r="C5" s="69" t="s">
        <v>67</v>
      </c>
      <c r="D5" s="68" t="s">
        <v>11</v>
      </c>
      <c r="E5" s="68" t="s">
        <v>101</v>
      </c>
      <c r="F5" s="68"/>
    </row>
    <row r="6" spans="3:6" ht="30" customHeight="1" x14ac:dyDescent="0.35">
      <c r="C6" s="69" t="s">
        <v>68</v>
      </c>
      <c r="D6" s="68" t="s">
        <v>11</v>
      </c>
      <c r="E6" s="68" t="s">
        <v>101</v>
      </c>
      <c r="F6" s="68"/>
    </row>
    <row r="7" spans="3:6" ht="30" customHeight="1" x14ac:dyDescent="0.35">
      <c r="C7" s="69" t="s">
        <v>69</v>
      </c>
      <c r="D7" s="68" t="s">
        <v>11</v>
      </c>
      <c r="E7" s="68" t="s">
        <v>101</v>
      </c>
      <c r="F7" s="68"/>
    </row>
    <row r="8" spans="3:6" ht="30" customHeight="1" x14ac:dyDescent="0.35">
      <c r="C8" s="69" t="s">
        <v>102</v>
      </c>
      <c r="D8" s="68" t="s">
        <v>103</v>
      </c>
      <c r="E8" s="68" t="s">
        <v>104</v>
      </c>
      <c r="F8" s="68" t="s">
        <v>136</v>
      </c>
    </row>
    <row r="9" spans="3:6" ht="30" customHeight="1" x14ac:dyDescent="0.35">
      <c r="C9" s="69" t="s">
        <v>105</v>
      </c>
      <c r="D9" s="68" t="s">
        <v>11</v>
      </c>
      <c r="E9" s="68" t="s">
        <v>104</v>
      </c>
      <c r="F9" s="68" t="s">
        <v>136</v>
      </c>
    </row>
    <row r="10" spans="3:6" ht="30" customHeight="1" x14ac:dyDescent="0.35">
      <c r="C10" s="69" t="s">
        <v>106</v>
      </c>
      <c r="D10" s="68" t="s">
        <v>11</v>
      </c>
      <c r="E10" s="68" t="s">
        <v>104</v>
      </c>
      <c r="F10" s="68" t="s">
        <v>136</v>
      </c>
    </row>
    <row r="11" spans="3:6" ht="30" customHeight="1" x14ac:dyDescent="0.35">
      <c r="C11" s="69" t="s">
        <v>107</v>
      </c>
      <c r="D11" s="68" t="s">
        <v>11</v>
      </c>
      <c r="E11" s="68" t="s">
        <v>104</v>
      </c>
      <c r="F11" s="68" t="s">
        <v>136</v>
      </c>
    </row>
    <row r="12" spans="3:6" ht="30" customHeight="1" x14ac:dyDescent="0.35">
      <c r="C12" s="69" t="s">
        <v>108</v>
      </c>
      <c r="D12" s="68" t="s">
        <v>109</v>
      </c>
      <c r="E12" s="68" t="s">
        <v>104</v>
      </c>
      <c r="F12" s="68" t="s">
        <v>136</v>
      </c>
    </row>
    <row r="13" spans="3:6" ht="30" customHeight="1" x14ac:dyDescent="0.35">
      <c r="C13" s="69" t="s">
        <v>110</v>
      </c>
      <c r="D13" s="68" t="s">
        <v>11</v>
      </c>
      <c r="E13" s="68" t="s">
        <v>104</v>
      </c>
      <c r="F13" s="68" t="s">
        <v>136</v>
      </c>
    </row>
    <row r="14" spans="3:6" ht="30" customHeight="1" x14ac:dyDescent="0.35">
      <c r="C14" s="69" t="s">
        <v>111</v>
      </c>
      <c r="D14" s="68" t="s">
        <v>11</v>
      </c>
      <c r="E14" s="68" t="s">
        <v>104</v>
      </c>
      <c r="F14" s="68" t="s">
        <v>136</v>
      </c>
    </row>
    <row r="15" spans="3:6" ht="30" customHeight="1" x14ac:dyDescent="0.35">
      <c r="C15" s="69" t="s">
        <v>112</v>
      </c>
      <c r="D15" s="68" t="s">
        <v>11</v>
      </c>
      <c r="E15" s="68" t="s">
        <v>104</v>
      </c>
      <c r="F15" s="68" t="s">
        <v>136</v>
      </c>
    </row>
    <row r="16" spans="3:6" ht="30" customHeight="1" x14ac:dyDescent="0.35">
      <c r="C16" s="69" t="s">
        <v>113</v>
      </c>
      <c r="D16" s="68" t="s">
        <v>11</v>
      </c>
      <c r="E16" s="68" t="s">
        <v>104</v>
      </c>
      <c r="F16" s="68" t="s">
        <v>136</v>
      </c>
    </row>
    <row r="17" spans="3:6" ht="30" customHeight="1" x14ac:dyDescent="0.35">
      <c r="C17" s="69" t="s">
        <v>114</v>
      </c>
      <c r="D17" s="68" t="s">
        <v>11</v>
      </c>
      <c r="E17" s="68" t="s">
        <v>104</v>
      </c>
      <c r="F17" s="68" t="s">
        <v>136</v>
      </c>
    </row>
    <row r="18" spans="3:6" ht="30" customHeight="1" x14ac:dyDescent="0.35">
      <c r="C18" s="69" t="s">
        <v>115</v>
      </c>
      <c r="D18" s="68" t="s">
        <v>11</v>
      </c>
      <c r="E18" s="68" t="s">
        <v>104</v>
      </c>
      <c r="F18" s="68" t="s">
        <v>136</v>
      </c>
    </row>
    <row r="19" spans="3:6" ht="30" customHeight="1" x14ac:dyDescent="0.35">
      <c r="C19" s="69" t="s">
        <v>116</v>
      </c>
      <c r="D19" s="68" t="s">
        <v>11</v>
      </c>
      <c r="E19" s="68" t="s">
        <v>104</v>
      </c>
      <c r="F19" s="68" t="s">
        <v>136</v>
      </c>
    </row>
    <row r="20" spans="3:6" ht="30" customHeight="1" x14ac:dyDescent="0.35">
      <c r="C20" s="69" t="s">
        <v>117</v>
      </c>
      <c r="D20" s="68" t="s">
        <v>11</v>
      </c>
      <c r="E20" s="68" t="s">
        <v>104</v>
      </c>
      <c r="F20" s="68" t="s">
        <v>136</v>
      </c>
    </row>
    <row r="21" spans="3:6" ht="30" customHeight="1" x14ac:dyDescent="0.35">
      <c r="C21" s="69" t="s">
        <v>118</v>
      </c>
      <c r="D21" s="68" t="s">
        <v>11</v>
      </c>
      <c r="E21" s="68" t="s">
        <v>104</v>
      </c>
      <c r="F21" s="68" t="s">
        <v>136</v>
      </c>
    </row>
    <row r="22" spans="3:6" ht="30" customHeight="1" x14ac:dyDescent="0.35">
      <c r="C22" s="69" t="s">
        <v>119</v>
      </c>
      <c r="D22" s="68" t="s">
        <v>109</v>
      </c>
      <c r="E22" s="68" t="s">
        <v>104</v>
      </c>
      <c r="F22" s="68" t="s">
        <v>136</v>
      </c>
    </row>
    <row r="23" spans="3:6" ht="30" customHeight="1" x14ac:dyDescent="0.35">
      <c r="C23" s="70" t="s">
        <v>63</v>
      </c>
      <c r="D23" s="68"/>
      <c r="E23" s="68"/>
      <c r="F23" s="68"/>
    </row>
    <row r="24" spans="3:6" ht="30" customHeight="1" x14ac:dyDescent="0.35">
      <c r="C24" s="69" t="s">
        <v>70</v>
      </c>
      <c r="D24" s="68" t="s">
        <v>11</v>
      </c>
      <c r="E24" s="68" t="s">
        <v>101</v>
      </c>
      <c r="F24" s="68"/>
    </row>
    <row r="25" spans="3:6" ht="30" customHeight="1" x14ac:dyDescent="0.35">
      <c r="C25" s="69" t="s">
        <v>71</v>
      </c>
      <c r="D25" s="68" t="s">
        <v>11</v>
      </c>
      <c r="E25" s="68" t="s">
        <v>101</v>
      </c>
      <c r="F25" s="68"/>
    </row>
    <row r="26" spans="3:6" ht="30" customHeight="1" x14ac:dyDescent="0.35">
      <c r="C26" s="69" t="s">
        <v>72</v>
      </c>
      <c r="D26" s="68" t="s">
        <v>11</v>
      </c>
      <c r="E26" s="68" t="s">
        <v>101</v>
      </c>
      <c r="F26" s="68"/>
    </row>
    <row r="27" spans="3:6" ht="30" customHeight="1" x14ac:dyDescent="0.35">
      <c r="C27" s="69" t="s">
        <v>81</v>
      </c>
      <c r="D27" s="68" t="s">
        <v>65</v>
      </c>
      <c r="E27" s="68" t="s">
        <v>101</v>
      </c>
      <c r="F27" s="68"/>
    </row>
    <row r="28" spans="3:6" ht="30" customHeight="1" x14ac:dyDescent="0.35">
      <c r="C28" s="69" t="s">
        <v>73</v>
      </c>
      <c r="D28" s="68" t="s">
        <v>65</v>
      </c>
      <c r="E28" s="68" t="s">
        <v>101</v>
      </c>
      <c r="F28" s="68"/>
    </row>
    <row r="29" spans="3:6" ht="30" customHeight="1" x14ac:dyDescent="0.35">
      <c r="C29" s="69" t="s">
        <v>74</v>
      </c>
      <c r="D29" s="68" t="s">
        <v>65</v>
      </c>
      <c r="E29" s="68" t="s">
        <v>101</v>
      </c>
      <c r="F29" s="68"/>
    </row>
    <row r="30" spans="3:6" ht="30" customHeight="1" x14ac:dyDescent="0.35">
      <c r="C30" s="69" t="s">
        <v>75</v>
      </c>
      <c r="D30" s="68" t="s">
        <v>11</v>
      </c>
      <c r="E30" s="68" t="s">
        <v>101</v>
      </c>
      <c r="F30" s="68"/>
    </row>
    <row r="31" spans="3:6" ht="30" customHeight="1" x14ac:dyDescent="0.35">
      <c r="C31" s="69" t="s">
        <v>82</v>
      </c>
      <c r="D31" s="68" t="s">
        <v>65</v>
      </c>
      <c r="E31" s="68" t="s">
        <v>101</v>
      </c>
      <c r="F31" s="68"/>
    </row>
    <row r="32" spans="3:6" ht="30" customHeight="1" x14ac:dyDescent="0.35">
      <c r="C32" s="69" t="s">
        <v>76</v>
      </c>
      <c r="D32" s="68" t="s">
        <v>65</v>
      </c>
      <c r="E32" s="68" t="s">
        <v>101</v>
      </c>
      <c r="F32" s="68"/>
    </row>
    <row r="33" spans="3:6" ht="30" customHeight="1" x14ac:dyDescent="0.35">
      <c r="C33" s="69" t="s">
        <v>77</v>
      </c>
      <c r="D33" s="68" t="s">
        <v>11</v>
      </c>
      <c r="E33" s="68" t="s">
        <v>101</v>
      </c>
      <c r="F33" s="68"/>
    </row>
    <row r="34" spans="3:6" ht="30" customHeight="1" x14ac:dyDescent="0.35">
      <c r="C34" s="69" t="s">
        <v>78</v>
      </c>
      <c r="D34" s="68" t="s">
        <v>11</v>
      </c>
      <c r="E34" s="68" t="s">
        <v>101</v>
      </c>
      <c r="F34" s="68"/>
    </row>
    <row r="35" spans="3:6" ht="30" customHeight="1" x14ac:dyDescent="0.35">
      <c r="C35" s="69" t="s">
        <v>79</v>
      </c>
      <c r="D35" s="68" t="s">
        <v>11</v>
      </c>
      <c r="E35" s="68" t="s">
        <v>101</v>
      </c>
      <c r="F35" s="68"/>
    </row>
    <row r="36" spans="3:6" ht="30" customHeight="1" x14ac:dyDescent="0.35">
      <c r="C36" s="69" t="s">
        <v>120</v>
      </c>
      <c r="D36" s="68" t="s">
        <v>109</v>
      </c>
      <c r="E36" s="68" t="s">
        <v>104</v>
      </c>
      <c r="F36" s="68" t="s">
        <v>136</v>
      </c>
    </row>
    <row r="37" spans="3:6" ht="30" customHeight="1" x14ac:dyDescent="0.35">
      <c r="C37" s="69" t="s">
        <v>121</v>
      </c>
      <c r="D37" s="68" t="s">
        <v>7</v>
      </c>
      <c r="E37" s="68" t="s">
        <v>104</v>
      </c>
      <c r="F37" s="68" t="s">
        <v>136</v>
      </c>
    </row>
    <row r="38" spans="3:6" ht="30" customHeight="1" x14ac:dyDescent="0.35">
      <c r="C38" s="69" t="s">
        <v>122</v>
      </c>
      <c r="D38" s="68" t="s">
        <v>7</v>
      </c>
      <c r="E38" s="68" t="s">
        <v>104</v>
      </c>
      <c r="F38" s="68" t="s">
        <v>136</v>
      </c>
    </row>
    <row r="39" spans="3:6" ht="30" customHeight="1" x14ac:dyDescent="0.35">
      <c r="C39" s="69" t="s">
        <v>123</v>
      </c>
      <c r="D39" s="68" t="s">
        <v>11</v>
      </c>
      <c r="E39" s="68" t="s">
        <v>104</v>
      </c>
      <c r="F39" s="68" t="s">
        <v>136</v>
      </c>
    </row>
    <row r="40" spans="3:6" ht="30" customHeight="1" x14ac:dyDescent="0.35">
      <c r="C40" s="69" t="s">
        <v>124</v>
      </c>
      <c r="D40" s="68" t="s">
        <v>11</v>
      </c>
      <c r="E40" s="68" t="s">
        <v>104</v>
      </c>
      <c r="F40" s="68" t="s">
        <v>136</v>
      </c>
    </row>
    <row r="41" spans="3:6" ht="30" customHeight="1" x14ac:dyDescent="0.35">
      <c r="C41" s="69" t="s">
        <v>125</v>
      </c>
      <c r="D41" s="68" t="s">
        <v>11</v>
      </c>
      <c r="E41" s="68" t="s">
        <v>104</v>
      </c>
      <c r="F41" s="68" t="s">
        <v>136</v>
      </c>
    </row>
    <row r="42" spans="3:6" ht="30" customHeight="1" x14ac:dyDescent="0.35">
      <c r="C42" s="69" t="s">
        <v>126</v>
      </c>
      <c r="D42" s="68" t="s">
        <v>11</v>
      </c>
      <c r="E42" s="68" t="s">
        <v>104</v>
      </c>
      <c r="F42" s="68" t="s">
        <v>136</v>
      </c>
    </row>
    <row r="43" spans="3:6" ht="30" customHeight="1" x14ac:dyDescent="0.35">
      <c r="C43" s="69" t="s">
        <v>127</v>
      </c>
      <c r="D43" s="68" t="s">
        <v>11</v>
      </c>
      <c r="E43" s="68" t="s">
        <v>104</v>
      </c>
      <c r="F43" s="68" t="s">
        <v>136</v>
      </c>
    </row>
    <row r="44" spans="3:6" ht="30" customHeight="1" x14ac:dyDescent="0.35">
      <c r="C44" s="69" t="s">
        <v>128</v>
      </c>
      <c r="D44" s="68" t="s">
        <v>11</v>
      </c>
      <c r="E44" s="68" t="s">
        <v>104</v>
      </c>
      <c r="F44" s="68" t="s">
        <v>136</v>
      </c>
    </row>
    <row r="45" spans="3:6" ht="30" customHeight="1" x14ac:dyDescent="0.35">
      <c r="C45" s="69" t="s">
        <v>129</v>
      </c>
      <c r="D45" s="68" t="s">
        <v>11</v>
      </c>
      <c r="E45" s="68" t="s">
        <v>104</v>
      </c>
      <c r="F45" s="68" t="s">
        <v>136</v>
      </c>
    </row>
    <row r="46" spans="3:6" ht="30" customHeight="1" x14ac:dyDescent="0.35">
      <c r="C46" s="69" t="s">
        <v>130</v>
      </c>
      <c r="D46" s="68" t="s">
        <v>11</v>
      </c>
      <c r="E46" s="68" t="s">
        <v>104</v>
      </c>
      <c r="F46" s="68" t="s">
        <v>136</v>
      </c>
    </row>
    <row r="47" spans="3:6" ht="30" customHeight="1" x14ac:dyDescent="0.35">
      <c r="C47" s="69" t="s">
        <v>131</v>
      </c>
      <c r="D47" s="68" t="s">
        <v>11</v>
      </c>
      <c r="E47" s="68" t="s">
        <v>104</v>
      </c>
      <c r="F47" s="68" t="s">
        <v>136</v>
      </c>
    </row>
    <row r="48" spans="3:6" ht="30" customHeight="1" x14ac:dyDescent="0.35">
      <c r="C48" s="69" t="s">
        <v>132</v>
      </c>
      <c r="D48" s="68" t="s">
        <v>133</v>
      </c>
      <c r="E48" s="68" t="s">
        <v>104</v>
      </c>
      <c r="F48" s="68" t="s">
        <v>136</v>
      </c>
    </row>
    <row r="49" spans="3:6" ht="30" customHeight="1" x14ac:dyDescent="0.35">
      <c r="C49" s="69" t="s">
        <v>134</v>
      </c>
      <c r="D49" s="68" t="s">
        <v>109</v>
      </c>
      <c r="E49" s="68" t="s">
        <v>104</v>
      </c>
      <c r="F49" s="68" t="s">
        <v>136</v>
      </c>
    </row>
    <row r="50" spans="3:6" ht="30" customHeight="1" x14ac:dyDescent="0.35">
      <c r="C50" s="70" t="s">
        <v>64</v>
      </c>
      <c r="D50" s="68"/>
      <c r="E50" s="68"/>
      <c r="F50" s="68"/>
    </row>
    <row r="51" spans="3:6" ht="30" customHeight="1" x14ac:dyDescent="0.35">
      <c r="C51" s="71" t="s">
        <v>80</v>
      </c>
      <c r="D51" s="68" t="s">
        <v>11</v>
      </c>
      <c r="E51" s="68" t="s">
        <v>101</v>
      </c>
      <c r="F51" s="68"/>
    </row>
    <row r="52" spans="3:6" ht="30" customHeight="1" x14ac:dyDescent="0.35">
      <c r="D52" s="72"/>
      <c r="E52" s="72"/>
      <c r="F52" s="72"/>
    </row>
    <row r="53" spans="3:6" ht="30" customHeight="1" x14ac:dyDescent="0.35">
      <c r="D53" s="72"/>
      <c r="E53" s="72"/>
      <c r="F53" s="72"/>
    </row>
    <row r="54" spans="3:6" ht="30" customHeight="1" x14ac:dyDescent="0.35">
      <c r="D54" s="72"/>
      <c r="E54" s="72"/>
      <c r="F54" s="72"/>
    </row>
    <row r="55" spans="3:6" ht="30" customHeight="1" x14ac:dyDescent="0.35">
      <c r="C55" s="73" t="s">
        <v>61</v>
      </c>
    </row>
    <row r="56" spans="3:6" ht="30" customHeight="1" x14ac:dyDescent="0.35">
      <c r="C56" s="64" t="s">
        <v>213</v>
      </c>
    </row>
    <row r="57" spans="3:6" ht="30" customHeight="1" x14ac:dyDescent="0.35">
      <c r="C57" s="64" t="s">
        <v>214</v>
      </c>
    </row>
    <row r="58" spans="3:6" ht="30" customHeight="1" x14ac:dyDescent="0.35">
      <c r="C58" s="64" t="s">
        <v>305</v>
      </c>
    </row>
    <row r="59" spans="3:6" ht="30" customHeight="1" x14ac:dyDescent="0.35">
      <c r="C59" s="64" t="s">
        <v>215</v>
      </c>
    </row>
    <row r="60" spans="3:6" ht="30" customHeight="1" x14ac:dyDescent="0.35">
      <c r="C60" s="64" t="s">
        <v>216</v>
      </c>
    </row>
    <row r="61" spans="3:6" ht="30" customHeight="1" x14ac:dyDescent="0.35">
      <c r="C61" s="64" t="s">
        <v>217</v>
      </c>
    </row>
    <row r="62" spans="3:6" ht="30" customHeight="1" x14ac:dyDescent="0.35">
      <c r="C62" s="64" t="s">
        <v>218</v>
      </c>
    </row>
    <row r="63" spans="3:6" ht="30" customHeight="1" x14ac:dyDescent="0.35">
      <c r="C63" s="64" t="s">
        <v>219</v>
      </c>
    </row>
    <row r="64" spans="3:6" ht="30" customHeight="1" x14ac:dyDescent="0.35">
      <c r="C64" s="64" t="s">
        <v>220</v>
      </c>
    </row>
    <row r="65" spans="2:3" ht="30" customHeight="1" x14ac:dyDescent="0.35">
      <c r="C65" s="64" t="s">
        <v>221</v>
      </c>
    </row>
    <row r="66" spans="2:3" ht="30" customHeight="1" x14ac:dyDescent="0.35">
      <c r="C66" s="64" t="s">
        <v>222</v>
      </c>
    </row>
    <row r="67" spans="2:3" ht="30" customHeight="1" x14ac:dyDescent="0.35">
      <c r="C67" s="64" t="s">
        <v>223</v>
      </c>
    </row>
    <row r="68" spans="2:3" ht="30" customHeight="1" x14ac:dyDescent="0.35">
      <c r="C68" s="64" t="s">
        <v>224</v>
      </c>
    </row>
    <row r="69" spans="2:3" ht="30" customHeight="1" x14ac:dyDescent="0.35">
      <c r="C69" s="64" t="s">
        <v>225</v>
      </c>
    </row>
    <row r="70" spans="2:3" ht="30" customHeight="1" x14ac:dyDescent="0.35">
      <c r="B70" s="63"/>
      <c r="C70" s="64" t="s">
        <v>226</v>
      </c>
    </row>
    <row r="71" spans="2:3" ht="30" customHeight="1" x14ac:dyDescent="0.35">
      <c r="C71" s="64" t="s">
        <v>227</v>
      </c>
    </row>
    <row r="72" spans="2:3" ht="30" customHeight="1" x14ac:dyDescent="0.35">
      <c r="C72" s="64" t="s">
        <v>228</v>
      </c>
    </row>
    <row r="73" spans="2:3" ht="30" customHeight="1" x14ac:dyDescent="0.35">
      <c r="C73" s="64" t="s">
        <v>229</v>
      </c>
    </row>
    <row r="74" spans="2:3" ht="30" customHeight="1" x14ac:dyDescent="0.35">
      <c r="C74" s="64" t="s">
        <v>230</v>
      </c>
    </row>
    <row r="75" spans="2:3" ht="30" customHeight="1" x14ac:dyDescent="0.35">
      <c r="C75" s="64" t="s">
        <v>231</v>
      </c>
    </row>
    <row r="76" spans="2:3" ht="30" customHeight="1" x14ac:dyDescent="0.35">
      <c r="C76" s="64" t="s">
        <v>232</v>
      </c>
    </row>
    <row r="77" spans="2:3" ht="30" customHeight="1" x14ac:dyDescent="0.35">
      <c r="C77" s="64" t="s">
        <v>233</v>
      </c>
    </row>
    <row r="78" spans="2:3" ht="30" customHeight="1" x14ac:dyDescent="0.35">
      <c r="C78" s="64" t="s">
        <v>234</v>
      </c>
    </row>
    <row r="79" spans="2:3" ht="30" customHeight="1" x14ac:dyDescent="0.35">
      <c r="C79" s="64" t="s">
        <v>235</v>
      </c>
    </row>
    <row r="80" spans="2:3" ht="30" customHeight="1" x14ac:dyDescent="0.35">
      <c r="C80" s="64" t="s">
        <v>236</v>
      </c>
    </row>
    <row r="81" spans="3:3" ht="30" customHeight="1" x14ac:dyDescent="0.35">
      <c r="C81" s="64" t="s">
        <v>237</v>
      </c>
    </row>
    <row r="82" spans="3:3" ht="30" customHeight="1" x14ac:dyDescent="0.35">
      <c r="C82" s="64" t="s">
        <v>238</v>
      </c>
    </row>
    <row r="83" spans="3:3" ht="30" customHeight="1" x14ac:dyDescent="0.35">
      <c r="C83" s="64" t="s">
        <v>239</v>
      </c>
    </row>
    <row r="84" spans="3:3" ht="30" customHeight="1" x14ac:dyDescent="0.35">
      <c r="C84" s="64" t="s">
        <v>240</v>
      </c>
    </row>
    <row r="85" spans="3:3" ht="30" customHeight="1" x14ac:dyDescent="0.35">
      <c r="C85" s="64" t="s">
        <v>303</v>
      </c>
    </row>
    <row r="86" spans="3:3" ht="30" customHeight="1" x14ac:dyDescent="0.35">
      <c r="C86" s="64" t="s">
        <v>241</v>
      </c>
    </row>
    <row r="87" spans="3:3" ht="30" customHeight="1" x14ac:dyDescent="0.35">
      <c r="C87" s="64" t="s">
        <v>242</v>
      </c>
    </row>
    <row r="88" spans="3:3" ht="30" customHeight="1" x14ac:dyDescent="0.35">
      <c r="C88" s="64" t="s">
        <v>243</v>
      </c>
    </row>
    <row r="89" spans="3:3" ht="30" customHeight="1" x14ac:dyDescent="0.35">
      <c r="C89" s="64" t="s">
        <v>244</v>
      </c>
    </row>
    <row r="90" spans="3:3" ht="30" customHeight="1" x14ac:dyDescent="0.35">
      <c r="C90" s="64" t="s">
        <v>245</v>
      </c>
    </row>
    <row r="91" spans="3:3" ht="30" customHeight="1" x14ac:dyDescent="0.35">
      <c r="C91" s="64" t="s">
        <v>246</v>
      </c>
    </row>
    <row r="92" spans="3:3" ht="30" customHeight="1" x14ac:dyDescent="0.35">
      <c r="C92" s="64" t="s">
        <v>247</v>
      </c>
    </row>
    <row r="93" spans="3:3" ht="30" customHeight="1" x14ac:dyDescent="0.35">
      <c r="C93" s="64" t="s">
        <v>248</v>
      </c>
    </row>
    <row r="94" spans="3:3" ht="30" customHeight="1" x14ac:dyDescent="0.35">
      <c r="C94" s="64" t="s">
        <v>249</v>
      </c>
    </row>
    <row r="95" spans="3:3" ht="30" customHeight="1" x14ac:dyDescent="0.35">
      <c r="C95" s="64" t="s">
        <v>250</v>
      </c>
    </row>
    <row r="96" spans="3:3" ht="30" customHeight="1" x14ac:dyDescent="0.35">
      <c r="C96" s="64" t="s">
        <v>251</v>
      </c>
    </row>
    <row r="97" spans="3:3" ht="30" customHeight="1" x14ac:dyDescent="0.35">
      <c r="C97" s="64" t="s">
        <v>252</v>
      </c>
    </row>
    <row r="98" spans="3:3" ht="30" customHeight="1" x14ac:dyDescent="0.35">
      <c r="C98" s="64" t="s">
        <v>253</v>
      </c>
    </row>
    <row r="99" spans="3:3" ht="30" customHeight="1" x14ac:dyDescent="0.35">
      <c r="C99" s="64" t="s">
        <v>254</v>
      </c>
    </row>
    <row r="100" spans="3:3" ht="30" customHeight="1" x14ac:dyDescent="0.35">
      <c r="C100" s="64" t="s">
        <v>255</v>
      </c>
    </row>
    <row r="101" spans="3:3" ht="30" customHeight="1" x14ac:dyDescent="0.35">
      <c r="C101" s="64" t="s">
        <v>304</v>
      </c>
    </row>
    <row r="102" spans="3:3" ht="30" customHeight="1" x14ac:dyDescent="0.35">
      <c r="C102" s="64" t="s">
        <v>256</v>
      </c>
    </row>
    <row r="103" spans="3:3" ht="30" customHeight="1" x14ac:dyDescent="0.35">
      <c r="C103" s="64" t="s">
        <v>257</v>
      </c>
    </row>
    <row r="104" spans="3:3" ht="30" customHeight="1" x14ac:dyDescent="0.35">
      <c r="C104" s="64" t="s">
        <v>258</v>
      </c>
    </row>
    <row r="105" spans="3:3" ht="30" customHeight="1" x14ac:dyDescent="0.35">
      <c r="C105" s="64" t="s">
        <v>259</v>
      </c>
    </row>
    <row r="106" spans="3:3" ht="30" customHeight="1" x14ac:dyDescent="0.35">
      <c r="C106" s="64" t="s">
        <v>260</v>
      </c>
    </row>
    <row r="107" spans="3:3" ht="30" customHeight="1" x14ac:dyDescent="0.35">
      <c r="C107" s="64" t="s">
        <v>261</v>
      </c>
    </row>
    <row r="108" spans="3:3" ht="30" customHeight="1" x14ac:dyDescent="0.35">
      <c r="C108" s="64" t="s">
        <v>262</v>
      </c>
    </row>
    <row r="109" spans="3:3" ht="30" customHeight="1" x14ac:dyDescent="0.35">
      <c r="C109" s="64" t="s">
        <v>263</v>
      </c>
    </row>
    <row r="110" spans="3:3" ht="30" customHeight="1" x14ac:dyDescent="0.35">
      <c r="C110" s="64" t="s">
        <v>264</v>
      </c>
    </row>
    <row r="111" spans="3:3" ht="30" customHeight="1" x14ac:dyDescent="0.35">
      <c r="C111" s="64" t="s">
        <v>265</v>
      </c>
    </row>
    <row r="112" spans="3:3" ht="30" customHeight="1" x14ac:dyDescent="0.35">
      <c r="C112" s="64" t="s">
        <v>266</v>
      </c>
    </row>
    <row r="113" spans="3:9" ht="30" customHeight="1" x14ac:dyDescent="0.35">
      <c r="C113" s="64" t="s">
        <v>267</v>
      </c>
    </row>
    <row r="114" spans="3:9" ht="30" customHeight="1" x14ac:dyDescent="0.35">
      <c r="C114" s="64" t="s">
        <v>268</v>
      </c>
    </row>
    <row r="115" spans="3:9" ht="30" customHeight="1" x14ac:dyDescent="0.35">
      <c r="C115" s="64" t="s">
        <v>297</v>
      </c>
    </row>
    <row r="116" spans="3:9" ht="30" customHeight="1" x14ac:dyDescent="0.35">
      <c r="C116" s="64" t="s">
        <v>269</v>
      </c>
    </row>
    <row r="117" spans="3:9" ht="30" customHeight="1" x14ac:dyDescent="0.35">
      <c r="C117" s="64" t="s">
        <v>270</v>
      </c>
    </row>
    <row r="118" spans="3:9" ht="30" customHeight="1" x14ac:dyDescent="0.35">
      <c r="C118" s="64" t="s">
        <v>271</v>
      </c>
    </row>
    <row r="119" spans="3:9" ht="30" customHeight="1" x14ac:dyDescent="0.35">
      <c r="C119" s="64" t="s">
        <v>272</v>
      </c>
    </row>
    <row r="120" spans="3:9" ht="30" customHeight="1" x14ac:dyDescent="0.35">
      <c r="C120" s="64" t="s">
        <v>273</v>
      </c>
    </row>
    <row r="121" spans="3:9" ht="30" customHeight="1" x14ac:dyDescent="0.35">
      <c r="C121" s="64" t="s">
        <v>274</v>
      </c>
    </row>
    <row r="122" spans="3:9" ht="30" customHeight="1" x14ac:dyDescent="0.35">
      <c r="C122" s="64" t="s">
        <v>275</v>
      </c>
    </row>
    <row r="124" spans="3:9" ht="30" customHeight="1" x14ac:dyDescent="0.35">
      <c r="C124" s="92" t="s">
        <v>137</v>
      </c>
      <c r="D124" s="64" t="s">
        <v>138</v>
      </c>
      <c r="E124" s="74" t="s">
        <v>141</v>
      </c>
      <c r="F124" s="74" t="s">
        <v>142</v>
      </c>
      <c r="G124" s="64" t="s">
        <v>198</v>
      </c>
      <c r="H124" s="64" t="s">
        <v>199</v>
      </c>
    </row>
    <row r="125" spans="3:9" ht="30" customHeight="1" x14ac:dyDescent="0.35">
      <c r="C125" s="92" t="s">
        <v>277</v>
      </c>
      <c r="D125" s="64" t="s">
        <v>138</v>
      </c>
      <c r="E125" s="74" t="s">
        <v>141</v>
      </c>
      <c r="F125" s="74" t="s">
        <v>142</v>
      </c>
      <c r="I125" s="74"/>
    </row>
    <row r="126" spans="3:9" ht="30" customHeight="1" x14ac:dyDescent="0.35">
      <c r="C126" s="92" t="s">
        <v>276</v>
      </c>
      <c r="D126" s="74" t="s">
        <v>310</v>
      </c>
      <c r="E126" s="74" t="s">
        <v>298</v>
      </c>
      <c r="F126" s="74" t="s">
        <v>301</v>
      </c>
      <c r="G126" s="74"/>
      <c r="H126" s="74"/>
    </row>
    <row r="127" spans="3:9" ht="30" customHeight="1" x14ac:dyDescent="0.35">
      <c r="C127" s="93" t="s">
        <v>202</v>
      </c>
      <c r="D127" s="74" t="s">
        <v>170</v>
      </c>
      <c r="E127" s="74"/>
      <c r="F127" s="74"/>
      <c r="G127" s="74"/>
    </row>
    <row r="128" spans="3:9" ht="30" customHeight="1" x14ac:dyDescent="0.35">
      <c r="C128" s="92" t="s">
        <v>278</v>
      </c>
      <c r="D128" s="74" t="s">
        <v>165</v>
      </c>
      <c r="E128" s="74" t="s">
        <v>166</v>
      </c>
      <c r="F128" s="74" t="s">
        <v>167</v>
      </c>
      <c r="G128" s="74"/>
    </row>
    <row r="129" spans="3:7" ht="30" customHeight="1" x14ac:dyDescent="0.35">
      <c r="C129" s="92" t="s">
        <v>286</v>
      </c>
      <c r="D129" s="74" t="s">
        <v>168</v>
      </c>
      <c r="E129" s="74" t="s">
        <v>169</v>
      </c>
      <c r="F129" s="74"/>
      <c r="G129" s="74"/>
    </row>
    <row r="130" spans="3:7" ht="30" customHeight="1" x14ac:dyDescent="0.35">
      <c r="C130" s="92" t="s">
        <v>284</v>
      </c>
      <c r="D130" s="74" t="s">
        <v>300</v>
      </c>
      <c r="E130" s="74"/>
      <c r="F130" s="74"/>
    </row>
    <row r="131" spans="3:7" ht="30" customHeight="1" x14ac:dyDescent="0.35">
      <c r="C131" s="92"/>
    </row>
    <row r="132" spans="3:7" ht="23.25" x14ac:dyDescent="0.35"/>
    <row r="133" spans="3:7" ht="46.5" x14ac:dyDescent="0.35">
      <c r="C133" s="93" t="s">
        <v>201</v>
      </c>
      <c r="D133" s="74" t="s">
        <v>171</v>
      </c>
      <c r="E133" s="74" t="s">
        <v>172</v>
      </c>
      <c r="F133" s="74" t="s">
        <v>173</v>
      </c>
    </row>
    <row r="134" spans="3:7" ht="30" customHeight="1" x14ac:dyDescent="0.35">
      <c r="C134" s="93"/>
    </row>
    <row r="135" spans="3:7" ht="30" customHeight="1" x14ac:dyDescent="0.35">
      <c r="C135" s="64" t="s">
        <v>137</v>
      </c>
      <c r="D135" s="75" t="s">
        <v>11</v>
      </c>
    </row>
    <row r="136" spans="3:7" ht="30" customHeight="1" x14ac:dyDescent="0.35">
      <c r="C136" s="64" t="s">
        <v>138</v>
      </c>
      <c r="D136" s="75" t="s">
        <v>11</v>
      </c>
    </row>
    <row r="137" spans="3:7" ht="30" customHeight="1" x14ac:dyDescent="0.35">
      <c r="C137" s="74" t="s">
        <v>141</v>
      </c>
      <c r="D137" s="75" t="s">
        <v>11</v>
      </c>
    </row>
    <row r="138" spans="3:7" s="76" customFormat="1" ht="30" customHeight="1" x14ac:dyDescent="0.35">
      <c r="C138" s="74" t="s">
        <v>142</v>
      </c>
      <c r="D138" s="78" t="s">
        <v>11</v>
      </c>
    </row>
    <row r="139" spans="3:7" s="76" customFormat="1" ht="30" customHeight="1" x14ac:dyDescent="0.35">
      <c r="C139" s="64" t="s">
        <v>198</v>
      </c>
      <c r="D139" s="78" t="s">
        <v>11</v>
      </c>
    </row>
    <row r="140" spans="3:7" ht="30" customHeight="1" x14ac:dyDescent="0.35">
      <c r="C140" s="64" t="s">
        <v>199</v>
      </c>
      <c r="D140" s="78" t="s">
        <v>11</v>
      </c>
    </row>
    <row r="141" spans="3:7" ht="30" customHeight="1" x14ac:dyDescent="0.35">
      <c r="C141" s="64" t="s">
        <v>200</v>
      </c>
      <c r="D141" s="75" t="s">
        <v>11</v>
      </c>
    </row>
    <row r="142" spans="3:7" ht="30" customHeight="1" x14ac:dyDescent="0.35">
      <c r="C142" s="74" t="s">
        <v>144</v>
      </c>
      <c r="D142" s="75" t="s">
        <v>11</v>
      </c>
    </row>
    <row r="143" spans="3:7" ht="30" customHeight="1" x14ac:dyDescent="0.35">
      <c r="C143" s="74" t="s">
        <v>298</v>
      </c>
      <c r="D143" s="75" t="s">
        <v>302</v>
      </c>
    </row>
    <row r="144" spans="3:7" ht="30" customHeight="1" x14ac:dyDescent="0.35">
      <c r="C144" s="74" t="s">
        <v>310</v>
      </c>
      <c r="D144" s="75" t="s">
        <v>16</v>
      </c>
    </row>
    <row r="145" spans="3:4" ht="23.25" x14ac:dyDescent="0.35">
      <c r="C145" s="74" t="s">
        <v>299</v>
      </c>
      <c r="D145" s="75" t="s">
        <v>11</v>
      </c>
    </row>
    <row r="146" spans="3:4" ht="23.25" x14ac:dyDescent="0.35">
      <c r="C146" s="74" t="s">
        <v>301</v>
      </c>
      <c r="D146" s="75" t="s">
        <v>11</v>
      </c>
    </row>
    <row r="147" spans="3:4" ht="46.5" x14ac:dyDescent="0.35">
      <c r="C147" s="91" t="s">
        <v>201</v>
      </c>
      <c r="D147" s="75" t="s">
        <v>17</v>
      </c>
    </row>
    <row r="148" spans="3:4" ht="30" customHeight="1" x14ac:dyDescent="0.35">
      <c r="C148" s="74" t="s">
        <v>171</v>
      </c>
      <c r="D148" s="75" t="s">
        <v>11</v>
      </c>
    </row>
    <row r="149" spans="3:4" ht="30" customHeight="1" x14ac:dyDescent="0.35">
      <c r="C149" s="74" t="s">
        <v>172</v>
      </c>
      <c r="D149" s="75" t="s">
        <v>11</v>
      </c>
    </row>
    <row r="150" spans="3:4" ht="23.25" x14ac:dyDescent="0.35">
      <c r="C150" s="74" t="s">
        <v>173</v>
      </c>
      <c r="D150" s="75"/>
    </row>
    <row r="151" spans="3:4" ht="46.5" x14ac:dyDescent="0.35">
      <c r="C151" s="91" t="s">
        <v>202</v>
      </c>
      <c r="D151" s="75" t="s">
        <v>11</v>
      </c>
    </row>
    <row r="152" spans="3:4" ht="23.25" x14ac:dyDescent="0.35">
      <c r="C152" s="74" t="s">
        <v>170</v>
      </c>
      <c r="D152" s="75"/>
    </row>
    <row r="153" spans="3:4" ht="46.5" x14ac:dyDescent="0.35">
      <c r="C153" s="91" t="s">
        <v>203</v>
      </c>
      <c r="D153" s="75" t="s">
        <v>11</v>
      </c>
    </row>
    <row r="154" spans="3:4" ht="23.25" x14ac:dyDescent="0.35">
      <c r="C154" s="74" t="s">
        <v>168</v>
      </c>
      <c r="D154" s="75" t="s">
        <v>11</v>
      </c>
    </row>
    <row r="155" spans="3:4" ht="23.25" x14ac:dyDescent="0.35">
      <c r="C155" s="74" t="s">
        <v>169</v>
      </c>
    </row>
    <row r="156" spans="3:4" ht="23.25" x14ac:dyDescent="0.35">
      <c r="C156" s="64" t="s">
        <v>204</v>
      </c>
      <c r="D156" s="75" t="s">
        <v>17</v>
      </c>
    </row>
    <row r="157" spans="3:4" ht="23.25" x14ac:dyDescent="0.35">
      <c r="C157" s="74" t="s">
        <v>165</v>
      </c>
      <c r="D157" s="75" t="s">
        <v>11</v>
      </c>
    </row>
    <row r="158" spans="3:4" ht="23.25" x14ac:dyDescent="0.35">
      <c r="C158" s="74" t="s">
        <v>166</v>
      </c>
      <c r="D158" s="75" t="s">
        <v>11</v>
      </c>
    </row>
    <row r="159" spans="3:4" s="76" customFormat="1" ht="23.25" x14ac:dyDescent="0.35">
      <c r="C159" s="74" t="s">
        <v>167</v>
      </c>
      <c r="D159" s="78" t="s">
        <v>11</v>
      </c>
    </row>
    <row r="160" spans="3:4" ht="23.25" x14ac:dyDescent="0.35">
      <c r="C160" s="77" t="s">
        <v>184</v>
      </c>
      <c r="D160" s="78" t="s">
        <v>11</v>
      </c>
    </row>
    <row r="161" spans="3:4" ht="69.75" x14ac:dyDescent="0.35">
      <c r="C161" s="91" t="s">
        <v>205</v>
      </c>
      <c r="D161" s="75" t="s">
        <v>11</v>
      </c>
    </row>
    <row r="162" spans="3:4" ht="23.25" x14ac:dyDescent="0.35">
      <c r="C162" s="74" t="s">
        <v>164</v>
      </c>
      <c r="D162" s="75"/>
    </row>
    <row r="163" spans="3:4" ht="69.75" x14ac:dyDescent="0.35">
      <c r="C163" s="91" t="s">
        <v>206</v>
      </c>
      <c r="D163" s="75" t="s">
        <v>11</v>
      </c>
    </row>
    <row r="164" spans="3:4" ht="23.25" x14ac:dyDescent="0.35">
      <c r="C164" s="74" t="s">
        <v>160</v>
      </c>
      <c r="D164" s="75" t="s">
        <v>16</v>
      </c>
    </row>
    <row r="165" spans="3:4" ht="23.25" x14ac:dyDescent="0.35">
      <c r="C165" s="74" t="s">
        <v>161</v>
      </c>
      <c r="D165" s="75" t="s">
        <v>11</v>
      </c>
    </row>
    <row r="166" spans="3:4" ht="23.25" x14ac:dyDescent="0.35">
      <c r="C166" s="74" t="s">
        <v>162</v>
      </c>
      <c r="D166" s="75" t="s">
        <v>17</v>
      </c>
    </row>
    <row r="167" spans="3:4" ht="23.25" x14ac:dyDescent="0.35">
      <c r="C167" s="74" t="s">
        <v>163</v>
      </c>
      <c r="D167" s="75" t="s">
        <v>11</v>
      </c>
    </row>
    <row r="168" spans="3:4" ht="23.25" x14ac:dyDescent="0.35">
      <c r="C168" s="64" t="s">
        <v>182</v>
      </c>
      <c r="D168" s="75"/>
    </row>
    <row r="169" spans="3:4" ht="23.25" x14ac:dyDescent="0.35">
      <c r="C169" s="64" t="s">
        <v>207</v>
      </c>
      <c r="D169" s="75" t="s">
        <v>11</v>
      </c>
    </row>
    <row r="170" spans="3:4" ht="23.25" x14ac:dyDescent="0.35">
      <c r="C170" s="64" t="s">
        <v>158</v>
      </c>
      <c r="D170" s="75"/>
    </row>
    <row r="171" spans="3:4" ht="46.5" x14ac:dyDescent="0.35">
      <c r="C171" s="91" t="s">
        <v>208</v>
      </c>
      <c r="D171" s="75" t="s">
        <v>11</v>
      </c>
    </row>
    <row r="172" spans="3:4" ht="23.25" x14ac:dyDescent="0.35">
      <c r="C172" s="74" t="s">
        <v>174</v>
      </c>
    </row>
    <row r="173" spans="3:4" ht="23.25" x14ac:dyDescent="0.35">
      <c r="C173" s="74" t="s">
        <v>284</v>
      </c>
      <c r="D173" s="75" t="s">
        <v>11</v>
      </c>
    </row>
    <row r="174" spans="3:4" ht="23.25" x14ac:dyDescent="0.35">
      <c r="C174" s="74" t="s">
        <v>300</v>
      </c>
    </row>
    <row r="175" spans="3:4" ht="23.25" x14ac:dyDescent="0.35">
      <c r="C175" s="64" t="s">
        <v>209</v>
      </c>
      <c r="D175" s="75" t="s">
        <v>187</v>
      </c>
    </row>
    <row r="176" spans="3:4" ht="23.25" x14ac:dyDescent="0.35">
      <c r="C176" s="64" t="s">
        <v>183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2"/>
  <sheetViews>
    <sheetView zoomScaleSheetLayoutView="115" workbookViewId="0">
      <selection activeCell="A11" sqref="A11"/>
    </sheetView>
  </sheetViews>
  <sheetFormatPr defaultColWidth="9" defaultRowHeight="23.25" x14ac:dyDescent="0.35"/>
  <cols>
    <col min="1" max="1" width="90.125" style="24" customWidth="1"/>
    <col min="2" max="2" width="17.375" style="25" customWidth="1"/>
    <col min="3" max="3" width="13.5" style="25" customWidth="1"/>
    <col min="4" max="4" width="9.875" style="25" customWidth="1"/>
    <col min="5" max="10" width="12" style="25" customWidth="1"/>
    <col min="11" max="12" width="0" style="25" hidden="1" customWidth="1"/>
    <col min="13" max="13" width="101.125" style="26" hidden="1" customWidth="1"/>
    <col min="14" max="14" width="9" style="25"/>
    <col min="15" max="16" width="0" style="25" hidden="1" customWidth="1"/>
    <col min="17" max="16384" width="9" style="25"/>
  </cols>
  <sheetData>
    <row r="2" spans="1:16" s="22" customFormat="1" ht="27" x14ac:dyDescent="0.4">
      <c r="A2" s="124" t="s">
        <v>19</v>
      </c>
      <c r="B2" s="124"/>
      <c r="C2" s="124"/>
      <c r="D2" s="124"/>
      <c r="E2" s="124"/>
      <c r="F2" s="124"/>
      <c r="G2" s="124"/>
      <c r="H2" s="124"/>
      <c r="I2" s="124"/>
      <c r="J2" s="124"/>
      <c r="N2" s="23"/>
    </row>
    <row r="3" spans="1:16" s="22" customFormat="1" ht="27" x14ac:dyDescent="0.4">
      <c r="A3" s="124" t="s">
        <v>20</v>
      </c>
      <c r="B3" s="124"/>
      <c r="C3" s="124"/>
      <c r="D3" s="124"/>
      <c r="E3" s="124"/>
      <c r="F3" s="124"/>
      <c r="G3" s="124"/>
      <c r="H3" s="124"/>
      <c r="I3" s="124"/>
      <c r="J3" s="124"/>
      <c r="N3" s="23"/>
    </row>
    <row r="4" spans="1:16" ht="11.25" customHeight="1" x14ac:dyDescent="0.35">
      <c r="M4" s="25"/>
      <c r="N4" s="26"/>
    </row>
    <row r="5" spans="1:16" s="28" customFormat="1" x14ac:dyDescent="0.35">
      <c r="A5" s="27" t="s">
        <v>0</v>
      </c>
      <c r="B5" s="123" t="s">
        <v>1</v>
      </c>
      <c r="C5" s="123"/>
      <c r="D5" s="123"/>
      <c r="E5" s="123"/>
      <c r="F5" s="123"/>
      <c r="G5" s="123"/>
      <c r="H5" s="123"/>
      <c r="I5" s="123"/>
      <c r="J5" s="123"/>
      <c r="N5" s="29"/>
    </row>
    <row r="6" spans="1:16" s="28" customFormat="1" x14ac:dyDescent="0.35">
      <c r="A6" s="27" t="s">
        <v>2</v>
      </c>
      <c r="B6" s="27" t="s">
        <v>3</v>
      </c>
      <c r="C6" s="123" t="s">
        <v>4</v>
      </c>
      <c r="D6" s="123"/>
      <c r="E6" s="123" t="s">
        <v>5</v>
      </c>
      <c r="F6" s="123"/>
      <c r="G6" s="27" t="s">
        <v>18</v>
      </c>
      <c r="H6" s="27" t="s">
        <v>21</v>
      </c>
      <c r="I6" s="27" t="s">
        <v>24</v>
      </c>
      <c r="J6" s="27" t="s">
        <v>57</v>
      </c>
      <c r="N6" s="29"/>
    </row>
    <row r="7" spans="1:16" s="28" customFormat="1" x14ac:dyDescent="0.35">
      <c r="A7" s="27"/>
      <c r="B7" s="27"/>
      <c r="C7" s="27" t="s">
        <v>56</v>
      </c>
      <c r="D7" s="27" t="s">
        <v>55</v>
      </c>
      <c r="E7" s="27" t="s">
        <v>56</v>
      </c>
      <c r="F7" s="27" t="s">
        <v>55</v>
      </c>
      <c r="G7" s="27" t="s">
        <v>56</v>
      </c>
      <c r="H7" s="27" t="s">
        <v>56</v>
      </c>
      <c r="I7" s="27" t="s">
        <v>56</v>
      </c>
      <c r="J7" s="27" t="s">
        <v>56</v>
      </c>
      <c r="N7" s="29"/>
    </row>
    <row r="8" spans="1:16" s="33" customFormat="1" x14ac:dyDescent="0.35">
      <c r="A8" s="30" t="s">
        <v>6</v>
      </c>
      <c r="B8" s="31" t="s">
        <v>7</v>
      </c>
      <c r="C8" s="32"/>
      <c r="D8" s="32"/>
      <c r="E8" s="32"/>
      <c r="F8" s="32"/>
      <c r="G8" s="32"/>
      <c r="H8" s="32"/>
      <c r="I8" s="32"/>
      <c r="J8" s="32"/>
      <c r="N8" s="34"/>
    </row>
    <row r="9" spans="1:16" s="33" customFormat="1" x14ac:dyDescent="0.35">
      <c r="A9" s="30" t="s">
        <v>8</v>
      </c>
      <c r="B9" s="31" t="s">
        <v>7</v>
      </c>
      <c r="C9" s="32"/>
      <c r="D9" s="32"/>
      <c r="E9" s="32"/>
      <c r="F9" s="32"/>
      <c r="G9" s="32"/>
      <c r="H9" s="32"/>
      <c r="I9" s="32"/>
      <c r="J9" s="32"/>
      <c r="K9" s="35" t="e">
        <f>+K13+K20+K27+K35+K40+K46+K52</f>
        <v>#VALUE!</v>
      </c>
      <c r="L9" s="35" t="e">
        <f>+L13+L20+L27+L35+L40+L46+L52</f>
        <v>#VALUE!</v>
      </c>
      <c r="M9" s="35">
        <f>+M13+M20+M27+M35+M40+M46+M52</f>
        <v>0</v>
      </c>
      <c r="N9" s="34"/>
    </row>
    <row r="10" spans="1:16" s="33" customFormat="1" ht="27" customHeight="1" x14ac:dyDescent="0.35">
      <c r="A10" s="30" t="s">
        <v>9</v>
      </c>
      <c r="B10" s="31" t="s">
        <v>7</v>
      </c>
      <c r="C10" s="32"/>
      <c r="D10" s="32"/>
      <c r="E10" s="32"/>
      <c r="F10" s="32"/>
      <c r="G10" s="32"/>
      <c r="H10" s="32"/>
      <c r="I10" s="32"/>
      <c r="J10" s="32"/>
      <c r="K10" s="36"/>
      <c r="N10" s="34"/>
    </row>
    <row r="11" spans="1:16" s="34" customFormat="1" ht="45.6" customHeight="1" x14ac:dyDescent="0.35">
      <c r="A11" s="37" t="s">
        <v>25</v>
      </c>
      <c r="B11" s="38"/>
      <c r="C11" s="39"/>
      <c r="D11" s="39"/>
      <c r="E11" s="39"/>
      <c r="F11" s="39"/>
      <c r="G11" s="39"/>
      <c r="H11" s="39"/>
      <c r="I11" s="39"/>
      <c r="J11" s="39"/>
      <c r="K11" s="36" t="s">
        <v>10</v>
      </c>
      <c r="L11" s="33"/>
    </row>
    <row r="12" spans="1:16" ht="42" customHeight="1" x14ac:dyDescent="0.35">
      <c r="A12" s="40" t="s">
        <v>26</v>
      </c>
      <c r="B12" s="41" t="s">
        <v>11</v>
      </c>
      <c r="C12" s="42"/>
      <c r="D12" s="42"/>
      <c r="E12" s="42"/>
      <c r="F12" s="42"/>
      <c r="G12" s="42"/>
      <c r="H12" s="42"/>
      <c r="I12" s="42"/>
      <c r="J12" s="42"/>
      <c r="K12" s="43"/>
      <c r="L12" s="43"/>
      <c r="M12" s="43"/>
      <c r="N12" s="43"/>
      <c r="O12" s="43"/>
      <c r="P12" s="43"/>
    </row>
    <row r="13" spans="1:16" s="33" customFormat="1" x14ac:dyDescent="0.35">
      <c r="A13" s="30" t="s">
        <v>12</v>
      </c>
      <c r="B13" s="31" t="s">
        <v>7</v>
      </c>
      <c r="C13" s="44"/>
      <c r="D13" s="44"/>
      <c r="E13" s="44"/>
      <c r="F13" s="44"/>
      <c r="G13" s="44"/>
      <c r="H13" s="44"/>
      <c r="I13" s="44"/>
      <c r="J13" s="44"/>
      <c r="K13" s="36" t="s">
        <v>13</v>
      </c>
      <c r="L13" s="33" t="s">
        <v>14</v>
      </c>
      <c r="N13" s="34"/>
    </row>
    <row r="14" spans="1:16" s="33" customFormat="1" x14ac:dyDescent="0.35">
      <c r="A14" s="30" t="s">
        <v>15</v>
      </c>
      <c r="B14" s="31" t="s">
        <v>7</v>
      </c>
      <c r="C14" s="32"/>
      <c r="D14" s="32"/>
      <c r="E14" s="32"/>
      <c r="F14" s="32"/>
      <c r="G14" s="32"/>
      <c r="H14" s="32"/>
      <c r="I14" s="32"/>
      <c r="J14" s="32"/>
      <c r="K14" s="36" t="s">
        <v>13</v>
      </c>
      <c r="N14" s="34"/>
    </row>
    <row r="15" spans="1:16" s="34" customFormat="1" ht="48" customHeight="1" x14ac:dyDescent="0.35">
      <c r="A15" s="37" t="s">
        <v>27</v>
      </c>
      <c r="B15" s="38"/>
      <c r="C15" s="39"/>
      <c r="D15" s="39"/>
      <c r="E15" s="39"/>
      <c r="F15" s="39"/>
      <c r="G15" s="39"/>
      <c r="H15" s="39"/>
      <c r="I15" s="39"/>
      <c r="J15" s="39"/>
      <c r="K15" s="36" t="s">
        <v>10</v>
      </c>
      <c r="L15" s="33"/>
    </row>
    <row r="16" spans="1:16" s="34" customFormat="1" x14ac:dyDescent="0.35">
      <c r="A16" s="45" t="s">
        <v>22</v>
      </c>
      <c r="B16" s="38"/>
      <c r="C16" s="39"/>
      <c r="D16" s="39"/>
      <c r="E16" s="39"/>
      <c r="F16" s="39"/>
      <c r="G16" s="39"/>
      <c r="H16" s="39"/>
      <c r="I16" s="39"/>
      <c r="J16" s="39"/>
      <c r="K16" s="36"/>
      <c r="L16" s="33"/>
    </row>
    <row r="17" spans="1:16" ht="27" customHeight="1" x14ac:dyDescent="0.35">
      <c r="A17" s="40" t="s">
        <v>29</v>
      </c>
      <c r="B17" s="41" t="s">
        <v>11</v>
      </c>
      <c r="C17" s="42"/>
      <c r="D17" s="42"/>
      <c r="E17" s="42"/>
      <c r="F17" s="42"/>
      <c r="G17" s="42"/>
      <c r="H17" s="42"/>
      <c r="I17" s="42"/>
      <c r="J17" s="42"/>
      <c r="K17" s="43"/>
      <c r="L17" s="43"/>
      <c r="M17" s="43"/>
      <c r="N17" s="43"/>
      <c r="O17" s="43"/>
      <c r="P17" s="43"/>
    </row>
    <row r="18" spans="1:16" ht="43.35" customHeight="1" x14ac:dyDescent="0.35">
      <c r="A18" s="40" t="s">
        <v>28</v>
      </c>
      <c r="B18" s="41" t="s">
        <v>11</v>
      </c>
      <c r="C18" s="42"/>
      <c r="D18" s="42"/>
      <c r="E18" s="42"/>
      <c r="F18" s="42"/>
      <c r="G18" s="42"/>
      <c r="H18" s="42"/>
      <c r="I18" s="42"/>
      <c r="J18" s="42"/>
      <c r="K18" s="43"/>
      <c r="L18" s="43"/>
      <c r="M18" s="43"/>
      <c r="N18" s="43"/>
      <c r="O18" s="43"/>
      <c r="P18" s="43"/>
    </row>
    <row r="19" spans="1:16" ht="51" customHeight="1" x14ac:dyDescent="0.35">
      <c r="A19" s="40" t="s">
        <v>30</v>
      </c>
      <c r="B19" s="41" t="s">
        <v>11</v>
      </c>
      <c r="C19" s="42"/>
      <c r="D19" s="42"/>
      <c r="E19" s="42"/>
      <c r="F19" s="42"/>
      <c r="G19" s="42"/>
      <c r="H19" s="42"/>
      <c r="I19" s="42"/>
      <c r="J19" s="42"/>
      <c r="K19" s="43"/>
      <c r="L19" s="43"/>
      <c r="M19" s="43"/>
      <c r="N19" s="43"/>
      <c r="O19" s="43"/>
      <c r="P19" s="43"/>
    </row>
    <row r="20" spans="1:16" s="33" customFormat="1" ht="27.6" customHeight="1" x14ac:dyDescent="0.35">
      <c r="A20" s="30" t="s">
        <v>12</v>
      </c>
      <c r="B20" s="31" t="s">
        <v>7</v>
      </c>
      <c r="C20" s="44"/>
      <c r="D20" s="44"/>
      <c r="E20" s="44"/>
      <c r="F20" s="44"/>
      <c r="G20" s="44"/>
      <c r="H20" s="44"/>
      <c r="I20" s="44"/>
      <c r="J20" s="44"/>
      <c r="K20" s="36" t="s">
        <v>13</v>
      </c>
      <c r="L20" s="33" t="s">
        <v>14</v>
      </c>
      <c r="N20" s="34"/>
    </row>
    <row r="21" spans="1:16" s="33" customFormat="1" ht="24" customHeight="1" x14ac:dyDescent="0.35">
      <c r="A21" s="30" t="s">
        <v>15</v>
      </c>
      <c r="B21" s="31" t="s">
        <v>7</v>
      </c>
      <c r="C21" s="32"/>
      <c r="D21" s="32"/>
      <c r="E21" s="32"/>
      <c r="F21" s="32"/>
      <c r="G21" s="32"/>
      <c r="H21" s="32"/>
      <c r="I21" s="32"/>
      <c r="J21" s="32"/>
      <c r="K21" s="36" t="s">
        <v>13</v>
      </c>
      <c r="N21" s="34"/>
    </row>
    <row r="22" spans="1:16" s="34" customFormat="1" x14ac:dyDescent="0.35">
      <c r="A22" s="37" t="s">
        <v>31</v>
      </c>
      <c r="B22" s="38"/>
      <c r="C22" s="39"/>
      <c r="D22" s="39"/>
      <c r="E22" s="39"/>
      <c r="F22" s="39"/>
      <c r="G22" s="39"/>
      <c r="H22" s="39"/>
      <c r="I22" s="39"/>
      <c r="J22" s="39"/>
      <c r="K22" s="36" t="s">
        <v>10</v>
      </c>
      <c r="L22" s="33"/>
    </row>
    <row r="23" spans="1:16" s="34" customFormat="1" x14ac:dyDescent="0.35">
      <c r="A23" s="45" t="s">
        <v>23</v>
      </c>
      <c r="B23" s="38"/>
      <c r="C23" s="39"/>
      <c r="D23" s="39"/>
      <c r="E23" s="39"/>
      <c r="F23" s="39"/>
      <c r="G23" s="39"/>
      <c r="H23" s="39"/>
      <c r="I23" s="39"/>
      <c r="J23" s="39"/>
      <c r="K23" s="36"/>
      <c r="L23" s="33"/>
    </row>
    <row r="24" spans="1:16" x14ac:dyDescent="0.35">
      <c r="A24" s="40" t="s">
        <v>29</v>
      </c>
      <c r="B24" s="41" t="s">
        <v>11</v>
      </c>
      <c r="C24" s="42"/>
      <c r="D24" s="42"/>
      <c r="E24" s="42"/>
      <c r="F24" s="42"/>
      <c r="G24" s="42"/>
      <c r="H24" s="42"/>
      <c r="I24" s="42"/>
      <c r="J24" s="42"/>
      <c r="K24" s="43"/>
      <c r="L24" s="43"/>
      <c r="M24" s="43"/>
      <c r="N24" s="43"/>
      <c r="O24" s="43"/>
      <c r="P24" s="43"/>
    </row>
    <row r="25" spans="1:16" x14ac:dyDescent="0.35">
      <c r="A25" s="40" t="s">
        <v>28</v>
      </c>
      <c r="B25" s="41" t="s">
        <v>11</v>
      </c>
      <c r="C25" s="42"/>
      <c r="D25" s="42"/>
      <c r="E25" s="42"/>
      <c r="F25" s="42"/>
      <c r="G25" s="42"/>
      <c r="H25" s="42"/>
      <c r="I25" s="42"/>
      <c r="J25" s="42"/>
      <c r="K25" s="43"/>
      <c r="L25" s="43"/>
      <c r="M25" s="43"/>
      <c r="N25" s="43"/>
      <c r="O25" s="43"/>
      <c r="P25" s="43"/>
    </row>
    <row r="26" spans="1:16" x14ac:dyDescent="0.35">
      <c r="A26" s="40" t="s">
        <v>30</v>
      </c>
      <c r="B26" s="41" t="s">
        <v>11</v>
      </c>
      <c r="C26" s="42"/>
      <c r="D26" s="42"/>
      <c r="E26" s="42"/>
      <c r="F26" s="42"/>
      <c r="G26" s="42"/>
      <c r="H26" s="42"/>
      <c r="I26" s="42"/>
      <c r="J26" s="42"/>
      <c r="K26" s="43"/>
      <c r="L26" s="43"/>
      <c r="M26" s="43"/>
      <c r="N26" s="43"/>
      <c r="O26" s="43"/>
      <c r="P26" s="43"/>
    </row>
    <row r="27" spans="1:16" s="33" customFormat="1" x14ac:dyDescent="0.35">
      <c r="A27" s="30" t="s">
        <v>12</v>
      </c>
      <c r="B27" s="31" t="s">
        <v>7</v>
      </c>
      <c r="C27" s="44"/>
      <c r="D27" s="44"/>
      <c r="E27" s="44"/>
      <c r="F27" s="44"/>
      <c r="G27" s="44"/>
      <c r="H27" s="44"/>
      <c r="I27" s="44"/>
      <c r="J27" s="44"/>
      <c r="K27" s="36" t="s">
        <v>13</v>
      </c>
      <c r="L27" s="33" t="s">
        <v>14</v>
      </c>
      <c r="N27" s="34"/>
    </row>
    <row r="28" spans="1:16" s="33" customFormat="1" x14ac:dyDescent="0.35">
      <c r="A28" s="30" t="s">
        <v>15</v>
      </c>
      <c r="B28" s="31" t="s">
        <v>7</v>
      </c>
      <c r="C28" s="32"/>
      <c r="D28" s="32"/>
      <c r="E28" s="32"/>
      <c r="F28" s="32"/>
      <c r="G28" s="32"/>
      <c r="H28" s="32"/>
      <c r="I28" s="32"/>
      <c r="J28" s="32"/>
      <c r="K28" s="36" t="s">
        <v>13</v>
      </c>
      <c r="N28" s="34"/>
    </row>
    <row r="29" spans="1:16" s="34" customFormat="1" ht="42" x14ac:dyDescent="0.35">
      <c r="A29" s="37" t="s">
        <v>32</v>
      </c>
      <c r="B29" s="38"/>
      <c r="C29" s="39"/>
      <c r="D29" s="39"/>
      <c r="E29" s="39"/>
      <c r="F29" s="39"/>
      <c r="G29" s="39"/>
      <c r="H29" s="39"/>
      <c r="I29" s="39"/>
      <c r="J29" s="39"/>
      <c r="K29" s="36" t="s">
        <v>10</v>
      </c>
      <c r="L29" s="33"/>
    </row>
    <row r="30" spans="1:16" x14ac:dyDescent="0.35">
      <c r="A30" s="40" t="s">
        <v>33</v>
      </c>
      <c r="B30" s="41" t="s">
        <v>11</v>
      </c>
      <c r="C30" s="42"/>
      <c r="D30" s="42"/>
      <c r="E30" s="42"/>
      <c r="F30" s="42"/>
      <c r="G30" s="42"/>
      <c r="H30" s="42"/>
      <c r="I30" s="42"/>
      <c r="J30" s="42"/>
      <c r="K30" s="43"/>
      <c r="L30" s="43"/>
      <c r="M30" s="43"/>
      <c r="N30" s="43"/>
      <c r="O30" s="43"/>
      <c r="P30" s="43"/>
    </row>
    <row r="31" spans="1:16" x14ac:dyDescent="0.35">
      <c r="A31" s="40" t="s">
        <v>34</v>
      </c>
      <c r="B31" s="41" t="s">
        <v>16</v>
      </c>
      <c r="C31" s="42"/>
      <c r="D31" s="42"/>
      <c r="E31" s="42"/>
      <c r="F31" s="42"/>
      <c r="G31" s="42"/>
      <c r="H31" s="42"/>
      <c r="I31" s="42"/>
      <c r="J31" s="42"/>
      <c r="K31" s="43"/>
      <c r="L31" s="43"/>
      <c r="M31" s="43"/>
      <c r="N31" s="43"/>
      <c r="O31" s="43"/>
      <c r="P31" s="43"/>
    </row>
    <row r="32" spans="1:16" ht="42" x14ac:dyDescent="0.35">
      <c r="A32" s="40" t="s">
        <v>35</v>
      </c>
      <c r="B32" s="41" t="s">
        <v>11</v>
      </c>
      <c r="C32" s="42"/>
      <c r="D32" s="42"/>
      <c r="E32" s="42"/>
      <c r="F32" s="42"/>
      <c r="G32" s="42"/>
      <c r="H32" s="42"/>
      <c r="I32" s="42"/>
      <c r="J32" s="42"/>
      <c r="K32" s="43"/>
      <c r="L32" s="43"/>
      <c r="M32" s="43"/>
      <c r="N32" s="43"/>
      <c r="O32" s="43"/>
      <c r="P32" s="43"/>
    </row>
    <row r="33" spans="1:16" x14ac:dyDescent="0.35">
      <c r="A33" s="40" t="s">
        <v>36</v>
      </c>
      <c r="B33" s="41" t="s">
        <v>17</v>
      </c>
      <c r="C33" s="42"/>
      <c r="D33" s="42"/>
      <c r="E33" s="42"/>
      <c r="F33" s="42"/>
      <c r="G33" s="42"/>
      <c r="H33" s="42"/>
      <c r="I33" s="42"/>
      <c r="J33" s="42"/>
      <c r="K33" s="43"/>
      <c r="L33" s="43"/>
      <c r="M33" s="43"/>
      <c r="N33" s="43"/>
      <c r="O33" s="43"/>
      <c r="P33" s="43"/>
    </row>
    <row r="34" spans="1:16" x14ac:dyDescent="0.35">
      <c r="A34" s="40" t="s">
        <v>37</v>
      </c>
      <c r="B34" s="41" t="s">
        <v>11</v>
      </c>
      <c r="C34" s="42"/>
      <c r="D34" s="42"/>
      <c r="E34" s="42"/>
      <c r="F34" s="42"/>
      <c r="G34" s="42"/>
      <c r="H34" s="42"/>
      <c r="I34" s="42"/>
      <c r="J34" s="42"/>
      <c r="K34" s="43"/>
      <c r="L34" s="43"/>
      <c r="M34" s="43"/>
      <c r="N34" s="43"/>
      <c r="O34" s="43"/>
      <c r="P34" s="43"/>
    </row>
    <row r="35" spans="1:16" s="33" customFormat="1" x14ac:dyDescent="0.35">
      <c r="A35" s="30" t="s">
        <v>12</v>
      </c>
      <c r="B35" s="31" t="s">
        <v>7</v>
      </c>
      <c r="C35" s="44"/>
      <c r="D35" s="44"/>
      <c r="E35" s="44"/>
      <c r="F35" s="44"/>
      <c r="G35" s="44"/>
      <c r="H35" s="44"/>
      <c r="I35" s="44"/>
      <c r="J35" s="44"/>
      <c r="K35" s="36" t="s">
        <v>13</v>
      </c>
      <c r="L35" s="33" t="s">
        <v>14</v>
      </c>
      <c r="N35" s="34"/>
    </row>
    <row r="36" spans="1:16" s="33" customFormat="1" x14ac:dyDescent="0.35">
      <c r="A36" s="30" t="s">
        <v>15</v>
      </c>
      <c r="B36" s="31" t="s">
        <v>7</v>
      </c>
      <c r="C36" s="32"/>
      <c r="D36" s="32"/>
      <c r="E36" s="32"/>
      <c r="F36" s="32"/>
      <c r="G36" s="32"/>
      <c r="H36" s="32"/>
      <c r="I36" s="32"/>
      <c r="J36" s="32"/>
      <c r="K36" s="36" t="s">
        <v>13</v>
      </c>
      <c r="N36" s="34"/>
    </row>
    <row r="37" spans="1:16" s="34" customFormat="1" ht="42" x14ac:dyDescent="0.35">
      <c r="A37" s="37" t="s">
        <v>38</v>
      </c>
      <c r="B37" s="38"/>
      <c r="C37" s="39"/>
      <c r="D37" s="39"/>
      <c r="E37" s="39"/>
      <c r="F37" s="39"/>
      <c r="G37" s="39"/>
      <c r="H37" s="39"/>
      <c r="I37" s="39"/>
      <c r="J37" s="39"/>
      <c r="K37" s="36" t="s">
        <v>10</v>
      </c>
      <c r="L37" s="33"/>
    </row>
    <row r="38" spans="1:16" x14ac:dyDescent="0.35">
      <c r="A38" s="40" t="s">
        <v>39</v>
      </c>
      <c r="B38" s="41" t="s">
        <v>11</v>
      </c>
      <c r="C38" s="42"/>
      <c r="D38" s="42"/>
      <c r="E38" s="42"/>
      <c r="F38" s="42"/>
      <c r="G38" s="42"/>
      <c r="H38" s="42"/>
      <c r="I38" s="42"/>
      <c r="J38" s="42"/>
      <c r="K38" s="43"/>
      <c r="L38" s="43"/>
      <c r="M38" s="43"/>
      <c r="N38" s="43"/>
      <c r="O38" s="43"/>
      <c r="P38" s="43"/>
    </row>
    <row r="39" spans="1:16" ht="42" x14ac:dyDescent="0.35">
      <c r="A39" s="40" t="s">
        <v>40</v>
      </c>
      <c r="B39" s="41" t="s">
        <v>11</v>
      </c>
      <c r="C39" s="42"/>
      <c r="D39" s="42"/>
      <c r="E39" s="42"/>
      <c r="F39" s="42"/>
      <c r="G39" s="42"/>
      <c r="H39" s="42"/>
      <c r="I39" s="42"/>
      <c r="J39" s="42"/>
      <c r="K39" s="43"/>
      <c r="L39" s="43"/>
      <c r="M39" s="43"/>
      <c r="N39" s="43"/>
      <c r="O39" s="43"/>
      <c r="P39" s="43"/>
    </row>
    <row r="40" spans="1:16" s="33" customFormat="1" x14ac:dyDescent="0.35">
      <c r="A40" s="30" t="s">
        <v>12</v>
      </c>
      <c r="B40" s="31" t="s">
        <v>7</v>
      </c>
      <c r="C40" s="44"/>
      <c r="D40" s="44"/>
      <c r="E40" s="44"/>
      <c r="F40" s="44"/>
      <c r="G40" s="44"/>
      <c r="H40" s="44"/>
      <c r="I40" s="44"/>
      <c r="J40" s="44"/>
      <c r="K40" s="36" t="s">
        <v>13</v>
      </c>
      <c r="L40" s="33" t="s">
        <v>14</v>
      </c>
      <c r="N40" s="34"/>
    </row>
    <row r="41" spans="1:16" s="33" customFormat="1" x14ac:dyDescent="0.35">
      <c r="A41" s="30" t="s">
        <v>15</v>
      </c>
      <c r="B41" s="31" t="s">
        <v>7</v>
      </c>
      <c r="C41" s="32"/>
      <c r="D41" s="32"/>
      <c r="E41" s="32"/>
      <c r="F41" s="32"/>
      <c r="G41" s="32"/>
      <c r="H41" s="32"/>
      <c r="I41" s="32"/>
      <c r="J41" s="32"/>
      <c r="K41" s="36" t="s">
        <v>13</v>
      </c>
      <c r="N41" s="34"/>
    </row>
    <row r="42" spans="1:16" s="34" customFormat="1" x14ac:dyDescent="0.35">
      <c r="A42" s="37" t="s">
        <v>41</v>
      </c>
      <c r="B42" s="38"/>
      <c r="C42" s="39"/>
      <c r="D42" s="39"/>
      <c r="E42" s="39"/>
      <c r="F42" s="39"/>
      <c r="G42" s="39"/>
      <c r="H42" s="39"/>
      <c r="I42" s="39"/>
      <c r="J42" s="39"/>
      <c r="K42" s="36" t="s">
        <v>10</v>
      </c>
      <c r="L42" s="33"/>
    </row>
    <row r="43" spans="1:16" x14ac:dyDescent="0.35">
      <c r="A43" s="40" t="s">
        <v>42</v>
      </c>
      <c r="B43" s="41" t="s">
        <v>17</v>
      </c>
      <c r="C43" s="42"/>
      <c r="D43" s="42"/>
      <c r="E43" s="42"/>
      <c r="F43" s="42"/>
      <c r="G43" s="42"/>
      <c r="H43" s="42"/>
      <c r="I43" s="42"/>
      <c r="J43" s="42"/>
      <c r="K43" s="43"/>
      <c r="L43" s="43"/>
      <c r="M43" s="43"/>
      <c r="N43" s="43"/>
      <c r="O43" s="43"/>
      <c r="P43" s="43"/>
    </row>
    <row r="44" spans="1:16" x14ac:dyDescent="0.35">
      <c r="A44" s="40" t="s">
        <v>43</v>
      </c>
      <c r="B44" s="41" t="s">
        <v>11</v>
      </c>
      <c r="C44" s="42"/>
      <c r="D44" s="42"/>
      <c r="E44" s="42"/>
      <c r="F44" s="42"/>
      <c r="G44" s="42"/>
      <c r="H44" s="42"/>
      <c r="I44" s="42"/>
      <c r="J44" s="42"/>
      <c r="K44" s="43"/>
      <c r="L44" s="43"/>
      <c r="M44" s="43"/>
      <c r="N44" s="43"/>
      <c r="O44" s="43"/>
      <c r="P44" s="43"/>
    </row>
    <row r="45" spans="1:16" x14ac:dyDescent="0.35">
      <c r="A45" s="40" t="s">
        <v>44</v>
      </c>
      <c r="B45" s="41" t="s">
        <v>11</v>
      </c>
      <c r="C45" s="42"/>
      <c r="D45" s="42"/>
      <c r="E45" s="42"/>
      <c r="F45" s="42"/>
      <c r="G45" s="42"/>
      <c r="H45" s="42"/>
      <c r="I45" s="42"/>
      <c r="J45" s="42"/>
      <c r="K45" s="43"/>
      <c r="L45" s="43"/>
      <c r="M45" s="43"/>
      <c r="N45" s="43"/>
      <c r="O45" s="43"/>
      <c r="P45" s="43"/>
    </row>
    <row r="46" spans="1:16" s="33" customFormat="1" x14ac:dyDescent="0.35">
      <c r="A46" s="30" t="s">
        <v>12</v>
      </c>
      <c r="B46" s="31" t="s">
        <v>7</v>
      </c>
      <c r="C46" s="44"/>
      <c r="D46" s="44"/>
      <c r="E46" s="44"/>
      <c r="F46" s="44"/>
      <c r="G46" s="44"/>
      <c r="H46" s="44"/>
      <c r="I46" s="44"/>
      <c r="J46" s="44"/>
      <c r="K46" s="36" t="s">
        <v>13</v>
      </c>
      <c r="L46" s="33" t="s">
        <v>14</v>
      </c>
      <c r="N46" s="34"/>
    </row>
    <row r="47" spans="1:16" s="33" customFormat="1" x14ac:dyDescent="0.35">
      <c r="A47" s="30" t="s">
        <v>15</v>
      </c>
      <c r="B47" s="31" t="s">
        <v>7</v>
      </c>
      <c r="C47" s="32"/>
      <c r="D47" s="32"/>
      <c r="E47" s="32"/>
      <c r="F47" s="32"/>
      <c r="G47" s="32"/>
      <c r="H47" s="32"/>
      <c r="I47" s="32"/>
      <c r="J47" s="32"/>
      <c r="K47" s="36" t="s">
        <v>13</v>
      </c>
      <c r="N47" s="34"/>
    </row>
    <row r="48" spans="1:16" s="34" customFormat="1" x14ac:dyDescent="0.35">
      <c r="A48" s="37" t="s">
        <v>45</v>
      </c>
      <c r="B48" s="38"/>
      <c r="C48" s="39"/>
      <c r="D48" s="39"/>
      <c r="E48" s="39"/>
      <c r="F48" s="39"/>
      <c r="G48" s="39"/>
      <c r="H48" s="39"/>
      <c r="I48" s="39"/>
      <c r="J48" s="39"/>
      <c r="K48" s="36" t="s">
        <v>10</v>
      </c>
      <c r="L48" s="33"/>
    </row>
    <row r="49" spans="1:16" x14ac:dyDescent="0.35">
      <c r="A49" s="40" t="s">
        <v>46</v>
      </c>
      <c r="B49" s="41" t="s">
        <v>17</v>
      </c>
      <c r="C49" s="42"/>
      <c r="D49" s="42"/>
      <c r="E49" s="42"/>
      <c r="F49" s="42"/>
      <c r="G49" s="42"/>
      <c r="H49" s="42"/>
      <c r="I49" s="42"/>
      <c r="J49" s="42"/>
      <c r="K49" s="43"/>
      <c r="L49" s="43"/>
      <c r="M49" s="43"/>
      <c r="N49" s="43"/>
      <c r="O49" s="43"/>
      <c r="P49" s="43"/>
    </row>
    <row r="50" spans="1:16" x14ac:dyDescent="0.35">
      <c r="A50" s="40" t="s">
        <v>47</v>
      </c>
      <c r="B50" s="41" t="s">
        <v>11</v>
      </c>
      <c r="C50" s="42"/>
      <c r="D50" s="42"/>
      <c r="E50" s="42"/>
      <c r="F50" s="42"/>
      <c r="G50" s="42"/>
      <c r="H50" s="42"/>
      <c r="I50" s="42"/>
      <c r="J50" s="42"/>
      <c r="K50" s="43"/>
      <c r="L50" s="43"/>
      <c r="M50" s="43"/>
      <c r="N50" s="43"/>
      <c r="O50" s="43"/>
      <c r="P50" s="43"/>
    </row>
    <row r="51" spans="1:16" x14ac:dyDescent="0.35">
      <c r="A51" s="40" t="s">
        <v>48</v>
      </c>
      <c r="B51" s="41" t="s">
        <v>11</v>
      </c>
      <c r="C51" s="42"/>
      <c r="D51" s="42"/>
      <c r="E51" s="42"/>
      <c r="F51" s="42"/>
      <c r="G51" s="42"/>
      <c r="H51" s="42"/>
      <c r="I51" s="42"/>
      <c r="J51" s="42"/>
      <c r="K51" s="43"/>
      <c r="L51" s="43"/>
      <c r="M51" s="43"/>
      <c r="N51" s="43"/>
      <c r="O51" s="43"/>
      <c r="P51" s="43"/>
    </row>
    <row r="52" spans="1:16" s="33" customFormat="1" x14ac:dyDescent="0.35">
      <c r="A52" s="30" t="s">
        <v>12</v>
      </c>
      <c r="B52" s="31" t="s">
        <v>7</v>
      </c>
      <c r="C52" s="44"/>
      <c r="D52" s="44"/>
      <c r="E52" s="44"/>
      <c r="F52" s="44"/>
      <c r="G52" s="44"/>
      <c r="H52" s="44"/>
      <c r="I52" s="44"/>
      <c r="J52" s="44"/>
      <c r="K52" s="36" t="s">
        <v>13</v>
      </c>
      <c r="L52" s="33" t="s">
        <v>14</v>
      </c>
      <c r="N52" s="34"/>
    </row>
    <row r="53" spans="1:16" s="33" customFormat="1" x14ac:dyDescent="0.35">
      <c r="A53" s="30" t="s">
        <v>15</v>
      </c>
      <c r="B53" s="31" t="s">
        <v>7</v>
      </c>
      <c r="C53" s="32"/>
      <c r="D53" s="32"/>
      <c r="E53" s="32"/>
      <c r="F53" s="32"/>
      <c r="G53" s="32"/>
      <c r="H53" s="32"/>
      <c r="I53" s="32"/>
      <c r="J53" s="32"/>
      <c r="K53" s="35" t="e">
        <f>SUM(#REF!)</f>
        <v>#REF!</v>
      </c>
      <c r="L53" s="35" t="e">
        <f>SUM(#REF!)</f>
        <v>#REF!</v>
      </c>
      <c r="M53" s="35" t="e">
        <f>SUM(#REF!)</f>
        <v>#REF!</v>
      </c>
      <c r="N53" s="34"/>
    </row>
    <row r="54" spans="1:16" x14ac:dyDescent="0.35">
      <c r="A54" s="37" t="s">
        <v>49</v>
      </c>
      <c r="B54" s="38"/>
      <c r="C54" s="39"/>
      <c r="D54" s="39"/>
      <c r="E54" s="39"/>
      <c r="F54" s="39"/>
      <c r="G54" s="39"/>
      <c r="H54" s="39"/>
      <c r="I54" s="39"/>
      <c r="J54" s="39"/>
      <c r="K54" s="46"/>
      <c r="L54" s="46"/>
      <c r="M54" s="25"/>
      <c r="N54" s="26"/>
    </row>
    <row r="55" spans="1:16" x14ac:dyDescent="0.35">
      <c r="A55" s="40" t="s">
        <v>50</v>
      </c>
      <c r="B55" s="41" t="s">
        <v>11</v>
      </c>
      <c r="C55" s="42"/>
      <c r="D55" s="42"/>
      <c r="E55" s="42"/>
      <c r="F55" s="42"/>
      <c r="G55" s="42"/>
      <c r="H55" s="42"/>
      <c r="I55" s="42"/>
      <c r="J55" s="42"/>
    </row>
    <row r="56" spans="1:16" x14ac:dyDescent="0.35">
      <c r="A56" s="30" t="s">
        <v>12</v>
      </c>
      <c r="B56" s="31" t="s">
        <v>7</v>
      </c>
      <c r="C56" s="44"/>
      <c r="D56" s="44"/>
      <c r="E56" s="44"/>
      <c r="F56" s="44"/>
      <c r="G56" s="44"/>
      <c r="H56" s="44"/>
      <c r="I56" s="44"/>
      <c r="J56" s="44"/>
    </row>
    <row r="57" spans="1:16" x14ac:dyDescent="0.35">
      <c r="A57" s="30" t="s">
        <v>15</v>
      </c>
      <c r="B57" s="31" t="s">
        <v>7</v>
      </c>
      <c r="C57" s="32"/>
      <c r="D57" s="32"/>
      <c r="E57" s="32"/>
      <c r="F57" s="32"/>
      <c r="G57" s="32"/>
      <c r="H57" s="32"/>
      <c r="I57" s="32"/>
      <c r="J57" s="32"/>
    </row>
    <row r="58" spans="1:16" x14ac:dyDescent="0.35">
      <c r="A58" s="37" t="s">
        <v>51</v>
      </c>
      <c r="B58" s="38"/>
      <c r="C58" s="39"/>
      <c r="D58" s="39"/>
      <c r="E58" s="39"/>
      <c r="F58" s="39"/>
      <c r="G58" s="39"/>
      <c r="H58" s="39"/>
      <c r="I58" s="39"/>
      <c r="J58" s="39"/>
    </row>
    <row r="59" spans="1:16" x14ac:dyDescent="0.35">
      <c r="A59" s="40" t="s">
        <v>52</v>
      </c>
      <c r="B59" s="41" t="s">
        <v>11</v>
      </c>
      <c r="C59" s="42"/>
      <c r="D59" s="42"/>
      <c r="E59" s="42"/>
      <c r="F59" s="42"/>
      <c r="G59" s="42"/>
      <c r="H59" s="42"/>
      <c r="I59" s="42"/>
      <c r="J59" s="42"/>
    </row>
    <row r="60" spans="1:16" x14ac:dyDescent="0.35">
      <c r="A60" s="40" t="s">
        <v>53</v>
      </c>
      <c r="B60" s="41" t="s">
        <v>11</v>
      </c>
      <c r="C60" s="42"/>
      <c r="D60" s="42"/>
      <c r="E60" s="42"/>
      <c r="F60" s="42"/>
      <c r="G60" s="42"/>
      <c r="H60" s="42"/>
      <c r="I60" s="42"/>
      <c r="J60" s="42"/>
    </row>
    <row r="61" spans="1:16" x14ac:dyDescent="0.35">
      <c r="A61" s="30" t="s">
        <v>12</v>
      </c>
      <c r="B61" s="31" t="s">
        <v>7</v>
      </c>
      <c r="C61" s="44"/>
      <c r="D61" s="44"/>
      <c r="E61" s="44"/>
      <c r="F61" s="44"/>
      <c r="G61" s="44"/>
      <c r="H61" s="44"/>
      <c r="I61" s="44"/>
      <c r="J61" s="44"/>
    </row>
    <row r="62" spans="1:16" x14ac:dyDescent="0.35">
      <c r="A62" s="30" t="s">
        <v>15</v>
      </c>
      <c r="B62" s="31" t="s">
        <v>7</v>
      </c>
      <c r="C62" s="32"/>
      <c r="D62" s="32"/>
      <c r="E62" s="32"/>
      <c r="F62" s="32"/>
      <c r="G62" s="32"/>
      <c r="H62" s="32"/>
      <c r="I62" s="32"/>
      <c r="J62" s="32"/>
    </row>
  </sheetData>
  <mergeCells count="5">
    <mergeCell ref="B5:J5"/>
    <mergeCell ref="A2:J2"/>
    <mergeCell ref="A3:J3"/>
    <mergeCell ref="C6:D6"/>
    <mergeCell ref="E6:F6"/>
  </mergeCells>
  <phoneticPr fontId="3" type="noConversion"/>
  <printOptions horizontalCentered="1"/>
  <pageMargins left="0.39370078740157483" right="0" top="0.59055118110236227" bottom="0.59055118110236227" header="0" footer="0"/>
  <pageSetup paperSize="9" orientation="portrait" r:id="rId1"/>
  <headerFooter alignWithMargins="0"/>
  <rowBreaks count="2" manualBreakCount="2">
    <brk id="28" max="9" man="1"/>
    <brk id="47" max="9" man="1"/>
  </rowBreaks>
  <colBreaks count="1" manualBreakCount="1">
    <brk id="10" max="61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ส่วนงานกรอก</vt:lpstr>
      <vt:lpstr>INDEX )</vt:lpstr>
      <vt:lpstr>Index</vt:lpstr>
      <vt:lpstr>ส่วนงาน</vt:lpstr>
      <vt:lpstr>ส่วนงาน!Print_Area</vt:lpstr>
      <vt:lpstr>ส่วนงานกรอก!Print_Area</vt:lpstr>
      <vt:lpstr>'INDEX )'!Print_Titles</vt:lpstr>
      <vt:lpstr>ส่วนงาน!Print_Titles</vt:lpstr>
      <vt:lpstr>ส่วนงานกรอก!Print_Titles</vt:lpstr>
      <vt:lpstr>ตัวชี้วัด</vt:lpstr>
      <vt:lpstr>เป้า</vt:lpstr>
      <vt:lpstr>เป้าหมาย</vt:lpstr>
      <vt:lpstr>ส่วนงาน</vt:lpstr>
    </vt:vector>
  </TitlesOfParts>
  <Company>Mahidol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2025-02-11T08:02:56Z</cp:lastPrinted>
  <dcterms:created xsi:type="dcterms:W3CDTF">2011-10-06T06:44:18Z</dcterms:created>
  <dcterms:modified xsi:type="dcterms:W3CDTF">2025-03-03T03:13:25Z</dcterms:modified>
</cp:coreProperties>
</file>