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Backup25Mar-ik\ikkyusan's work\เงินรายได้ส่วนงาน_ikkyu\เงินรายได้ส่วนงาน 66\Form\"/>
    </mc:Choice>
  </mc:AlternateContent>
  <xr:revisionPtr revIDLastSave="0" documentId="13_ncr:1_{8707EEEE-31C5-4550-BADB-2BB317F71A74}" xr6:coauthVersionLast="47" xr6:coauthVersionMax="47" xr10:uidLastSave="{00000000-0000-0000-0000-000000000000}"/>
  <bookViews>
    <workbookView xWindow="-108" yWindow="-108" windowWidth="23256" windowHeight="12576" tabRatio="757" activeTab="6" xr2:uid="{00000000-000D-0000-FFFF-FFFF00000000}"/>
  </bookViews>
  <sheets>
    <sheet name="เอกสารนำส่ง" sheetId="2" r:id="rId1"/>
    <sheet name="เอกสารสรุปภาพรวม" sheetId="1" r:id="rId2"/>
    <sheet name="No.1" sheetId="3" r:id="rId3"/>
    <sheet name="No.2" sheetId="38" r:id="rId4"/>
    <sheet name="No.2 (Example)" sheetId="44" r:id="rId5"/>
    <sheet name="No.3" sheetId="5" r:id="rId6"/>
    <sheet name="No.4" sheetId="30" r:id="rId7"/>
    <sheet name="No.4 (Example)" sheetId="31" r:id="rId8"/>
    <sheet name="No.5" sheetId="11" r:id="rId9"/>
    <sheet name="No.5 (Example)" sheetId="46" r:id="rId10"/>
    <sheet name="No.5.1 (Project Control)" sheetId="41" r:id="rId11"/>
    <sheet name="Index_รวม" sheetId="27" state="hidden" r:id="rId12"/>
    <sheet name="Index (รายรับ)" sheetId="49" state="hidden" r:id="rId13"/>
    <sheet name="Level (รายรับ)" sheetId="48" state="hidden" r:id="rId14"/>
    <sheet name="Index (รายจ่าย)" sheetId="50" state="hidden" r:id="rId15"/>
    <sheet name="Level (รายจ่าย)" sheetId="47" state="hidden" r:id="rId16"/>
    <sheet name="Index No.5" sheetId="12" state="hidden" r:id="rId17"/>
    <sheet name="Index(วิธีจัดซื้อจัดจ้างNo.5)" sheetId="53" state="hidden" r:id="rId18"/>
    <sheet name="Level(แผนงานno.6)" sheetId="57" state="hidden" r:id="rId19"/>
    <sheet name="Index No.6" sheetId="59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>#REF!</definedName>
    <definedName name="_xlnm._FilterDatabase" localSheetId="14" hidden="1">'Index (รายจ่าย)'!$A$1:$B$189</definedName>
    <definedName name="_xlnm._FilterDatabase" localSheetId="12" hidden="1">'Index (รายรับ)'!$A$1:$F$64</definedName>
    <definedName name="_xlnm._FilterDatabase" localSheetId="7" hidden="1">'No.4 (Example)'!$A$6:$AZ$6</definedName>
    <definedName name="_xlnm._FilterDatabase" localSheetId="9" hidden="1">'No.5 (Example)'!$A$5:$CG$15</definedName>
    <definedName name="a">'Level(แผนงานno.6)'!$B$5:$Z$5</definedName>
    <definedName name="aa">No.2!$B$6</definedName>
    <definedName name="AEC_3">[1]Index!$A$66:$A$73</definedName>
    <definedName name="b">No.2!$C$9</definedName>
    <definedName name="bb">No.2!$C$6</definedName>
    <definedName name="Building">#REF!</definedName>
    <definedName name="Building_old">#REF!</definedName>
    <definedName name="cc">No.2!$D$6</definedName>
    <definedName name="ccc">No.2!$D$9</definedName>
    <definedName name="CI_NO.7">'Index(วิธีจัดซื้อจัดจ้างNo.5)'!$E$2:$E$34</definedName>
    <definedName name="CI_รจ.ตามจริง">'Index No.6'!$C$2:$C$179</definedName>
    <definedName name="CI_อุดหนุน">'Index No.6'!$A$2:$A$25</definedName>
    <definedName name="comg">#REF!</definedName>
    <definedName name="Commitment_item">#REF!</definedName>
    <definedName name="comt">#REF!</definedName>
    <definedName name="Conun_2">[1]Index!$A$1:$A$28</definedName>
    <definedName name="CostCenter">#REF!</definedName>
    <definedName name="d">[2]index!$C$3:$C$9</definedName>
    <definedName name="dd">No.2!$E$6</definedName>
    <definedName name="ddd">No.2!$E$9</definedName>
    <definedName name="FC">#REF!</definedName>
    <definedName name="Functional__Area">'[3]Index10-12(1)'!$B$81:$B$119</definedName>
    <definedName name="Functional_area">#REF!</definedName>
    <definedName name="Functional_Area_no.4">Index_รวม!$B$80:$B$121</definedName>
    <definedName name="Functional_Area_no.6">Index_รวม!$C$86:$C$126</definedName>
    <definedName name="FunctionalArea">'[4]Ind.3.6'!$I$4:$I$60</definedName>
    <definedName name="Fund">#REF!</definedName>
    <definedName name="Fund_Center">#REF!</definedName>
    <definedName name="fund1">#REF!</definedName>
    <definedName name="funda">#REF!</definedName>
    <definedName name="fundc">#REF!</definedName>
    <definedName name="fundcenter">'[5]index '!$C$3:$C$40</definedName>
    <definedName name="G_16">#REF!</definedName>
    <definedName name="G_Policy">#REF!</definedName>
    <definedName name="HTML_CodePage" hidden="1">874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'[6]Income Type'!$A$1:$B$65536</definedName>
    <definedName name="Karupan_old">[7]Index!$A$60:$A$63</definedName>
    <definedName name="Level_01">'Level (รายรับ)'!$A$3:$A$5</definedName>
    <definedName name="Level_1">'Level (รายจ่าย)'!$A$3:$A$7</definedName>
    <definedName name="Level2_01">'Level (รายรับ)'!$B$3:$B$9</definedName>
    <definedName name="Level2_02">'Level (รายรับ)'!$C$3</definedName>
    <definedName name="Level2_03">'Level (รายรับ)'!$D$3</definedName>
    <definedName name="Level2_1">'Level (รายจ่าย)'!$B$3:$B$5</definedName>
    <definedName name="Level2_2">'Level (รายจ่าย)'!$C$3:$C$6</definedName>
    <definedName name="Level2_3">'Level (รายจ่าย)'!$D$3:$D$4</definedName>
    <definedName name="Level2_4">'Level (รายจ่าย)'!$E$3</definedName>
    <definedName name="Level2_5">'Level (รายจ่าย)'!$F$3</definedName>
    <definedName name="Level3_01">'Level (รายรับ)'!$E$3:$E$5</definedName>
    <definedName name="Level3_02">'Level (รายรับ)'!$F$3:$F$4</definedName>
    <definedName name="Level3_03">'Level (รายรับ)'!$G$3</definedName>
    <definedName name="Level3_04">'Level (รายรับ)'!$H$3</definedName>
    <definedName name="Level3_05">'Level (รายรับ)'!$I$3</definedName>
    <definedName name="Level3_06">'Level (รายรับ)'!$J$3</definedName>
    <definedName name="Level3_07">'Level (รายรับ)'!$K$3:$K$4</definedName>
    <definedName name="Level3_08">'Level (รายรับ)'!$L$3</definedName>
    <definedName name="Level3_09">'Level (รายรับ)'!$M$3:$M$4</definedName>
    <definedName name="Level3_1">'Level (รายจ่าย)'!$G$3:$G$13</definedName>
    <definedName name="Level3_10">'Level (รายจ่าย)'!$P$3:$P$26</definedName>
    <definedName name="Level3_11">'Level (รายจ่าย)'!$Q$3</definedName>
    <definedName name="Level3_2">'Level (รายจ่าย)'!$H$3:$H$5</definedName>
    <definedName name="Level3_3">'Level (รายจ่าย)'!$I$3:$I$7</definedName>
    <definedName name="Level3_4">'Level (รายจ่าย)'!$J$3:$J$26</definedName>
    <definedName name="Level3_5">'Level (รายจ่าย)'!$K$3:$K$61</definedName>
    <definedName name="Level3_6">'Level (รายจ่าย)'!$L$3:$L$9</definedName>
    <definedName name="Level3_7">'Level (รายจ่าย)'!$M$3:$M$29</definedName>
    <definedName name="Level3_8">'Level (รายจ่าย)'!$N$3:$N$21</definedName>
    <definedName name="Level3_9">'Level (รายจ่าย)'!$O$3:$O$16</definedName>
    <definedName name="Level4_01">'Level (รายรับ)'!$N$3:$N$4</definedName>
    <definedName name="Level4_010">'Level (รายรับ)'!$W$3:$W$7</definedName>
    <definedName name="Level4_011">'Level (รายรับ)'!$X$3</definedName>
    <definedName name="Level4_012">'Level (รายรับ)'!$Y$3:$Y$8</definedName>
    <definedName name="Level4_013">'Level (รายรับ)'!$Z$3:$Z$8</definedName>
    <definedName name="Level4_014">'Level (รายรับ)'!$AA$3</definedName>
    <definedName name="Level4_02">'Level (รายรับ)'!$O$3:$O$6</definedName>
    <definedName name="Level4_03">'Level (รายรับ)'!$P$3:$P$4</definedName>
    <definedName name="Level4_04">'Level (รายรับ)'!$Q$3:$Q$19</definedName>
    <definedName name="Level4_05">'Level (รายรับ)'!$R$3:$R$4</definedName>
    <definedName name="Level4_06">'Level (รายรับ)'!$S$3:$S$8</definedName>
    <definedName name="Level4_07">'Level (รายรับ)'!$T$3:$T$7</definedName>
    <definedName name="Level4_08">'Level (รายรับ)'!$U$3:$U$7</definedName>
    <definedName name="Level4_09">'Level (รายรับ)'!$V$3:$V$4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>'Level (รายจ่าย)'!$U$3:$V$18</definedName>
    <definedName name="Logic_Table">'Level (รายจ่าย)'!$U$3:$U$7</definedName>
    <definedName name="Logic01">'Level (รายรับ)'!$A$13:$B$39</definedName>
    <definedName name="maintain">#REF!</definedName>
    <definedName name="Mission">#REF!</definedName>
    <definedName name="MU_strategic">#REF!</definedName>
    <definedName name="Obj">#REF!</definedName>
    <definedName name="_xlnm.Print_Area" localSheetId="2">No.1!$A$1:$G$12</definedName>
    <definedName name="_xlnm.Print_Area" localSheetId="3">No.2!$A$1:$Z$202</definedName>
    <definedName name="_xlnm.Print_Area" localSheetId="4">'No.2 (Example)'!$A$1:$Z$12</definedName>
    <definedName name="_xlnm.Print_Area" localSheetId="5">No.3!$A$1:$Q$19</definedName>
    <definedName name="_xlnm.Print_Area" localSheetId="6">No.4!$A$1:$AS$203</definedName>
    <definedName name="_xlnm.Print_Area" localSheetId="7">'No.4 (Example)'!$A$1:$AS$16</definedName>
    <definedName name="_xlnm.Print_Area" localSheetId="8">No.5!$A$1:$CF$9</definedName>
    <definedName name="_xlnm.Print_Area" localSheetId="9">'No.5 (Example)'!$A$1:$CP$31</definedName>
    <definedName name="_xlnm.Print_Area" localSheetId="1">เอกสารสรุปภาพรวม!$A$1:$M$71</definedName>
    <definedName name="S_9">#REF!</definedName>
    <definedName name="select">#REF!</definedName>
    <definedName name="status">#REF!</definedName>
    <definedName name="step001">No.2!$B1</definedName>
    <definedName name="step002">No.2!$C1</definedName>
    <definedName name="step003">No.2!$D1</definedName>
    <definedName name="step004">No.2!$E1</definedName>
    <definedName name="step01">No.4!$B1</definedName>
    <definedName name="step02">No.4!$C1</definedName>
    <definedName name="step1">'Level (รายจ่าย)'!$U$10</definedName>
    <definedName name="step2">'Level (รายจ่าย)'!$V$10</definedName>
    <definedName name="step3">'Level (รายจ่าย)'!$W$10</definedName>
    <definedName name="Table_Logic">[4]สูตรแผนงาน!$G$3:$H$6</definedName>
    <definedName name="year">Index_รวม!$F$6:$F$10</definedName>
    <definedName name="เงินเดือน">#REF!</definedName>
    <definedName name="เป้าหมายให้บริการหน่วยงาน">'[4]Ind.3.3.1'!$C$73:$C$80</definedName>
    <definedName name="เป้าหมายการให้บริการหน่วยงาน">Index_รวม!$C$28:$C$37</definedName>
    <definedName name="เป้าหมายหน่วยงาน">#REF!</definedName>
    <definedName name="แผนงาน">'Level(แผนงานno.6)'!$A$2:$A$4</definedName>
    <definedName name="แผนงาน1">#REF!</definedName>
    <definedName name="แผนงาน2561">'[8]Index10-12'!$G$15:$G$17</definedName>
    <definedName name="แผนงานบูรณาการ">'[4]Ind.3.3.1'!$G$5:$G$31</definedName>
    <definedName name="แผนงานบูรณาการเชิงพื้นที่">'Level(แผนงานno.6)'!$B$5:$J$5</definedName>
    <definedName name="แผนงานบูรณาการเชิงยุทธศาสตร์">'Level(แผนงานno.6)'!$B$4:$S$4</definedName>
    <definedName name="แผนงานพฐ.ยุท">'[4]Ind.3.3.1'!$C$5:$C$35</definedName>
    <definedName name="แผนงานพื้นฐาน">'Level(แผนงานno.6)'!$B$2:$G$2</definedName>
    <definedName name="แผนงานยุทธศาสตร์">'Level(แผนงานno.6)'!$B$3:$Z$3</definedName>
    <definedName name="แหล่งเงิน">#REF!</definedName>
    <definedName name="โครงการ">'[4]Ind.3.6'!$E$10:$E$28</definedName>
    <definedName name="โปรดเลือก">#REF!</definedName>
    <definedName name="การนำเงินรายได้สะสมหรือเงินต้นมาใช้" localSheetId="12">'Index (รายรับ)'!$D$64</definedName>
    <definedName name="การนำเงินรายได้สะสมหรือเงินต้นมาใช้">#REF!</definedName>
    <definedName name="ค.เสี่ยง">#REF!</definedName>
    <definedName name="ค.พร้อมก.บริหาร">#REF!</definedName>
    <definedName name="ค.พร้อมของการบริหารจัดการ">'[4]Ind.3.3.1'!$E$22:$E$26</definedName>
    <definedName name="ค.พร้อมบุคลากร">'[4]Ind.3.3.1'!$E$15:$E$19</definedName>
    <definedName name="ค.พร้อมพื้นที่ดำเนินโครงการ">'[4]Ind.3.3.1'!$E$10:$E$12</definedName>
    <definedName name="ครุภัณฑ์">'[9]ข้อมูลหลัก (mu)'!$Z$63692:$Z$63694</definedName>
    <definedName name="ครุภัณฑ์ผูกพันใหม่">'[10]Index1 (ห้ามลบ)'!#REF!</definedName>
    <definedName name="ความเสี่ยงที่อาจเกิดขึ้น">Index_รวม!$E$39:$E$44</definedName>
    <definedName name="ความพร้อมของการบริหารจัดการ">Index_รวม!$E$31:$E$35</definedName>
    <definedName name="ความพร้อมของบุคลากร_ทีมงาน">Index_รวม!$E$23:$E$27</definedName>
    <definedName name="ความพร้อมของพื้นที่ดำเนินโครงการ">Index_รวม!$E$17:$E$19</definedName>
    <definedName name="ความพร้อมพื้นที่">#REF!</definedName>
    <definedName name="ค่าใช้สอย" localSheetId="14">'Index (รายจ่าย)'!#REF!</definedName>
    <definedName name="ค่าใช้สอย">#REF!</definedName>
    <definedName name="ค่าครุภัณฑ์" localSheetId="14">'Index (รายจ่าย)'!#REF!</definedName>
    <definedName name="ค่าครุภัณฑ์">#REF!</definedName>
    <definedName name="ค่าจ้างชั่วคราว" localSheetId="14">'Index (รายจ่าย)'!#REF!</definedName>
    <definedName name="ค่าจ้างชั่วคราว">#REF!</definedName>
    <definedName name="ค่าจ้างประจำ" localSheetId="14">'Index (รายจ่าย)'!#REF!</definedName>
    <definedName name="ค่าจ้างประจำ">#REF!</definedName>
    <definedName name="ค่าตอบแทน" localSheetId="14">'Index (รายจ่าย)'!#REF!</definedName>
    <definedName name="ค่าตอบแทน">#REF!</definedName>
    <definedName name="ค่าวัสดุ" localSheetId="14">'Index (รายจ่าย)'!#REF!</definedName>
    <definedName name="ค่าวัสดุ">#REF!</definedName>
    <definedName name="ค่าสาธารณูปโภค" localSheetId="14">'Index (รายจ่าย)'!#REF!</definedName>
    <definedName name="ค่าสาธารณูปโภค">#REF!</definedName>
    <definedName name="งบเงินอุดหนุน" localSheetId="14">'Index (รายจ่าย)'!#REF!</definedName>
    <definedName name="งบเงินอุดหนุน">#REF!</definedName>
    <definedName name="จำแนกประเภทครุภัณฑ์">#REF!</definedName>
    <definedName name="ชำรุด">'[9]ข้อมูลหลัก (mu)'!$AE$777:$AE$778</definedName>
    <definedName name="ซ่อม">#REF!</definedName>
    <definedName name="ดอกเบี้ยรับและรายได้จากเงินลงทุน" localSheetId="12">'Index (รายรับ)'!$D$35:$D$39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>#REF!</definedName>
    <definedName name="ตัวชี้วัด">Index_รวม!$D$6:$D$8</definedName>
    <definedName name="ตัวชี้วัดโครงการ" localSheetId="9">[11]Indexตัวชี้วัด!$G$6:$G$9</definedName>
    <definedName name="ตัวชี้วัดโครงการ">[3]Indexตัวชี้วัดและแผนงาน!$G$6:$G$9</definedName>
    <definedName name="ที่ดินและสิ่งก่อสร้าง" localSheetId="14">'Index (รายจ่าย)'!#REF!</definedName>
    <definedName name="ที่ดินและสิ่งก่อสร้าง">#REF!</definedName>
    <definedName name="ที่ตั้ง">#REF!</definedName>
    <definedName name="ที่ตั้ง1">#REF!</definedName>
    <definedName name="ที่ตั้ง2">'[12]Index1 (ห้ามลบ)'!$B$290:$B$299</definedName>
    <definedName name="นโยบายรัฐ">Index_รวม!$C$52:$C$63</definedName>
    <definedName name="นโยบายรัฐบาล">'[12]Index1 (ห้ามลบ)'!$B$3:$B$65</definedName>
    <definedName name="นย.รัฐบาล">'[4]Ind.3.3.1'!$C$54:$C$64</definedName>
    <definedName name="ประเภท1">'[4]Ind.3.3.1'!$C$50:$C$51</definedName>
    <definedName name="ประเภทแผนงาน">'[4]Ind.3.3.1'!$A$5:$A$8</definedName>
    <definedName name="ประเภทโครงการ">Index_รวม!$E$6:$E$8</definedName>
    <definedName name="ประเภทครุภัณฑ์">'[12]Index1 (ห้ามลบ)'!$B$268:$B$276</definedName>
    <definedName name="ประเภทครุภัณฑ์__สิ่งก่อสร้าง">'Index No.5'!$A$2:$A$23</definedName>
    <definedName name="ประเภทครุภัณฑ์สิ่งก่อสร้าง">'[13]Index no.4.3'!$A$2:$A$23</definedName>
    <definedName name="ประสบการณ์และความเชี่ยวชาญในการดำเนินการ">Index_รวม!$E$11:$E$13</definedName>
    <definedName name="ปสก.และค.เชี่ยวชาญ">#REF!</definedName>
    <definedName name="ปสก.ค.เชี่ยวชาญ">'[4]Ind.3.3.1'!$E$5:$E$7</definedName>
    <definedName name="ผลผลิต">Index_รวม!$C$76:$C$83</definedName>
    <definedName name="ผลผลิต1">'[12]Index1 (ห้ามลบ)'!$B$118:$B$215</definedName>
    <definedName name="ผลผลิต3">'[4]Ind.3.3.1'!$C$38:$C$47</definedName>
    <definedName name="ผลผลิตบูรณาการ">'[4]Ind.3.3.1'!$G$34:$G$42</definedName>
    <definedName name="พันธกิจ">Index_รวม!$C$45:$C$49</definedName>
    <definedName name="พันธกิจZ108">Index_รวม!$B$45:$B$50</definedName>
    <definedName name="ย่อย_2">[1]Index!$I$1:$I$51</definedName>
    <definedName name="ย่อย_3">[1]Index!$I$66:$I$103</definedName>
    <definedName name="ยุทธ">#REF!</definedName>
    <definedName name="ยุทธศาสตร์">'[5]index '!$A$3:$A$7</definedName>
    <definedName name="ยุทธศาสตร์การจัดสรรงบประมาณ">Index_รวม!$C$6:$C$12</definedName>
    <definedName name="ยุทธศาสตร์ม.">Index_รวม!$C$20:$C$23</definedName>
    <definedName name="ยุทธศาสตร์มหาวิทยาลัย">#REF!</definedName>
    <definedName name="ยุทธศาสตร์รัฐบาล">#REF!</definedName>
    <definedName name="ยุทธฯมหาลัย1">'[4]Ind.3.3.1'!$C$67:$C$70</definedName>
    <definedName name="รายได้ค่าธรรมเนียมการศึกษา">#REF!</definedName>
    <definedName name="รายได้ค่าปรับและเงินบำรุง" localSheetId="12">'Index (รายรับ)'!$D$47:$D$51</definedName>
    <definedName name="รายได้ค่าปรับและเงินบำรุง">#REF!</definedName>
    <definedName name="รายได้จัดการศึกษาอื่น" localSheetId="12">'Index (รายรับ)'!$D$8:$D$9</definedName>
    <definedName name="รายได้จัดการศึกษาอื่น">#REF!</definedName>
    <definedName name="รายได้จากการให้บริการวิชาการ" localSheetId="12">'Index (รายรับ)'!$D$10:$D$26</definedName>
    <definedName name="รายได้จากการให้บริการวิชาการ">#REF!</definedName>
    <definedName name="รายได้จากการขายสินค้าและวัสดุสำรองคลัง" localSheetId="12">'Index (รายรับ)'!$D$45:$D$46</definedName>
    <definedName name="รายได้จากการขายสินค้าและวัสดุสำรองคลัง">#REF!</definedName>
    <definedName name="รายได้จากการบริการสุขภาพ" localSheetId="12">'Index (รายรับ)'!$D$29:$D$34</definedName>
    <definedName name="รายได้จากการบริการสุขภาพ">#REF!</definedName>
    <definedName name="รายได้จากการบริหารสินทรัพย์" localSheetId="12">'Index (รายรับ)'!$D$40:$D$44</definedName>
    <definedName name="รายได้จากการบริหารสินทรัพย์">#REF!</definedName>
    <definedName name="รายได้จากการรับบริจาค" localSheetId="12">'Index (รายรับ)'!$D$58:$D$63</definedName>
    <definedName name="รายได้จากการรับบริจาค">#REF!</definedName>
    <definedName name="รายได้จากการวิจัย" localSheetId="12">'Index (รายรับ)'!$D$27:$D$28</definedName>
    <definedName name="รายได้จากการวิจัย">#REF!</definedName>
    <definedName name="รายได้จากศูนย์ปฏิบัติการโรงแรม" localSheetId="12">'Index (รายรับ)'!$D$4:$D$7</definedName>
    <definedName name="รายได้จากศูนย์ปฏิบัติการโรงแรม">#REF!</definedName>
    <definedName name="รายได้ตามบัญชีทุนเฉพาะ" localSheetId="12">'Index (รายรับ)'!#REF!</definedName>
    <definedName name="รายได้ตามบัญชีทุนเฉพาะ">#REF!</definedName>
    <definedName name="รายได้อื่น" localSheetId="12">'Index (รายรับ)'!$D$52:$D$57</definedName>
    <definedName name="รายได้อื่น">#REF!</definedName>
    <definedName name="รายจ่ายอื่น" localSheetId="14">'Index (รายจ่าย)'!#REF!</definedName>
    <definedName name="รายจ่ายอื่น">#REF!</definedName>
    <definedName name="ลงนาม">'[12]Index1 (ห้ามลบ)'!$C$290:$C$295</definedName>
    <definedName name="ลักษณะ">'[12]Index1 (ห้ามลบ)'!$B$316:$B$317</definedName>
    <definedName name="ลักษณะครุภัณฑ์">'Index No.5'!$C$2:$C$3</definedName>
    <definedName name="วัตถุประสงค์ของครุภัณฑ์">#REF!</definedName>
    <definedName name="วัตถุประสงค์ของครุภัณฑ์_สิ่งก่อสร้าง" localSheetId="9">'[11]Index no.9'!$B$2:$B$12</definedName>
    <definedName name="วัตถุประสงค์ของครุภัณฑ์_สิ่งก่อสร้าง">'Index No.5'!$B$2:$B$13</definedName>
    <definedName name="สภาพ">#REF!</definedName>
    <definedName name="สรุปความต้องการ">#REF!</definedName>
    <definedName name="ส่วนงาน">#REF!</definedName>
    <definedName name="สอดคล้องกับนโยบาย">#REF!</definedName>
    <definedName name="สอดคล้องกับพันธกิจ">#REF!</definedName>
    <definedName name="สอดคล้องกับยุทธศาสตร์มหาวิทยาลัย__4_ด้าน">#REF!</definedName>
    <definedName name="สามารถ">#REF!</definedName>
    <definedName name="หน่วยงาน">'[12]Index1 (ห้ามลบ)'!$B$76:$B$115</definedName>
    <definedName name="หมวดรายจ่าย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7" i="30" l="1"/>
  <c r="AR7" i="30" s="1"/>
  <c r="B60" i="1" l="1"/>
  <c r="B55" i="1"/>
  <c r="B51" i="1"/>
  <c r="B43" i="1"/>
  <c r="B42" i="1" s="1"/>
  <c r="B37" i="1"/>
  <c r="B35" i="1"/>
  <c r="B32" i="1"/>
  <c r="B28" i="1"/>
  <c r="B24" i="1"/>
  <c r="B20" i="1"/>
  <c r="B50" i="1" l="1"/>
  <c r="B19" i="1"/>
  <c r="B18" i="1" s="1"/>
  <c r="AC8" i="31"/>
  <c r="AD8" i="31" s="1"/>
  <c r="AC9" i="31"/>
  <c r="AD9" i="31" s="1"/>
  <c r="AC10" i="31"/>
  <c r="AD10" i="31" s="1"/>
  <c r="AC11" i="31"/>
  <c r="AD11" i="31"/>
  <c r="AC12" i="31"/>
  <c r="AD12" i="31" s="1"/>
  <c r="AC13" i="31"/>
  <c r="AD13" i="31" s="1"/>
  <c r="AC14" i="31"/>
  <c r="AD14" i="31" s="1"/>
  <c r="AC15" i="31"/>
  <c r="AD15" i="31"/>
  <c r="AC16" i="31"/>
  <c r="AD16" i="31" s="1"/>
  <c r="AC17" i="31"/>
  <c r="AD17" i="31" s="1"/>
  <c r="AC18" i="31"/>
  <c r="AD18" i="31" s="1"/>
  <c r="AC19" i="31"/>
  <c r="AD19" i="31" s="1"/>
  <c r="AC20" i="31"/>
  <c r="AD20" i="31" s="1"/>
  <c r="AC21" i="31"/>
  <c r="AD21" i="31" s="1"/>
  <c r="AC22" i="31"/>
  <c r="AD22" i="31" s="1"/>
  <c r="AC23" i="31"/>
  <c r="AD23" i="31" s="1"/>
  <c r="AC24" i="31"/>
  <c r="AD24" i="31" s="1"/>
  <c r="AC25" i="31"/>
  <c r="AD25" i="31"/>
  <c r="AC26" i="31"/>
  <c r="AD26" i="31" s="1"/>
  <c r="AC7" i="31"/>
  <c r="AD7" i="31" s="1"/>
  <c r="AQ8" i="11"/>
  <c r="AR8" i="11" s="1"/>
  <c r="AQ7" i="11"/>
  <c r="AR7" i="11" s="1"/>
  <c r="AQ6" i="11"/>
  <c r="AR6" i="11" s="1"/>
  <c r="AC7" i="30"/>
  <c r="AD7" i="30" s="1"/>
  <c r="AC201" i="30"/>
  <c r="AQ201" i="30"/>
  <c r="AC8" i="30"/>
  <c r="AC9" i="30"/>
  <c r="AD9" i="30" s="1"/>
  <c r="AC10" i="30"/>
  <c r="AC11" i="30"/>
  <c r="AC12" i="30"/>
  <c r="AC13" i="30"/>
  <c r="AD13" i="30" s="1"/>
  <c r="AC14" i="30"/>
  <c r="AD14" i="30" s="1"/>
  <c r="AC15" i="30"/>
  <c r="AC16" i="30"/>
  <c r="AD16" i="30" s="1"/>
  <c r="AC17" i="30"/>
  <c r="AD17" i="30" s="1"/>
  <c r="AC18" i="30"/>
  <c r="AD18" i="30" s="1"/>
  <c r="AC19" i="30"/>
  <c r="AC20" i="30"/>
  <c r="AC21" i="30"/>
  <c r="AD21" i="30" s="1"/>
  <c r="AC22" i="30"/>
  <c r="AC23" i="30"/>
  <c r="AC24" i="30"/>
  <c r="AC25" i="30"/>
  <c r="AD25" i="30" s="1"/>
  <c r="AC26" i="30"/>
  <c r="AD26" i="30" s="1"/>
  <c r="AC27" i="30"/>
  <c r="AC28" i="30"/>
  <c r="AC29" i="30"/>
  <c r="AD29" i="30" s="1"/>
  <c r="AC30" i="30"/>
  <c r="AD30" i="30" s="1"/>
  <c r="AC31" i="30"/>
  <c r="AC32" i="30"/>
  <c r="AD32" i="30" s="1"/>
  <c r="AC33" i="30"/>
  <c r="AD33" i="30" s="1"/>
  <c r="AC34" i="30"/>
  <c r="AC35" i="30"/>
  <c r="AC36" i="30"/>
  <c r="AC37" i="30"/>
  <c r="AD37" i="30" s="1"/>
  <c r="AC38" i="30"/>
  <c r="AD38" i="30" s="1"/>
  <c r="AC39" i="30"/>
  <c r="AC40" i="30"/>
  <c r="AC41" i="30"/>
  <c r="AD41" i="30" s="1"/>
  <c r="AC42" i="30"/>
  <c r="AD42" i="30" s="1"/>
  <c r="AC43" i="30"/>
  <c r="AC44" i="30"/>
  <c r="AC45" i="30"/>
  <c r="AD45" i="30" s="1"/>
  <c r="AC46" i="30"/>
  <c r="AD46" i="30" s="1"/>
  <c r="AC47" i="30"/>
  <c r="AC48" i="30"/>
  <c r="AD48" i="30" s="1"/>
  <c r="AC49" i="30"/>
  <c r="AD49" i="30" s="1"/>
  <c r="AC50" i="30"/>
  <c r="AD50" i="30" s="1"/>
  <c r="AC51" i="30"/>
  <c r="AC52" i="30"/>
  <c r="AC53" i="30"/>
  <c r="AD53" i="30" s="1"/>
  <c r="AC54" i="30"/>
  <c r="AD54" i="30" s="1"/>
  <c r="AC55" i="30"/>
  <c r="AC56" i="30"/>
  <c r="AC57" i="30"/>
  <c r="AD57" i="30" s="1"/>
  <c r="AC58" i="30"/>
  <c r="AD58" i="30" s="1"/>
  <c r="AC59" i="30"/>
  <c r="AC60" i="30"/>
  <c r="AC61" i="30"/>
  <c r="AD61" i="30" s="1"/>
  <c r="AC62" i="30"/>
  <c r="AC63" i="30"/>
  <c r="AC64" i="30"/>
  <c r="AD64" i="30" s="1"/>
  <c r="AC65" i="30"/>
  <c r="AD65" i="30" s="1"/>
  <c r="AC66" i="30"/>
  <c r="AD66" i="30" s="1"/>
  <c r="AC67" i="30"/>
  <c r="AC68" i="30"/>
  <c r="AC69" i="30"/>
  <c r="AD69" i="30" s="1"/>
  <c r="AC70" i="30"/>
  <c r="AD70" i="30" s="1"/>
  <c r="AC71" i="30"/>
  <c r="AC72" i="30"/>
  <c r="AC73" i="30"/>
  <c r="AD73" i="30" s="1"/>
  <c r="AC74" i="30"/>
  <c r="AC75" i="30"/>
  <c r="AC76" i="30"/>
  <c r="AC77" i="30"/>
  <c r="AD77" i="30" s="1"/>
  <c r="AC78" i="30"/>
  <c r="AD78" i="30" s="1"/>
  <c r="AC79" i="30"/>
  <c r="AC80" i="30"/>
  <c r="AD80" i="30" s="1"/>
  <c r="AC81" i="30"/>
  <c r="AD81" i="30" s="1"/>
  <c r="AC82" i="30"/>
  <c r="AD82" i="30" s="1"/>
  <c r="AC83" i="30"/>
  <c r="AC84" i="30"/>
  <c r="AC85" i="30"/>
  <c r="AD85" i="30" s="1"/>
  <c r="AC86" i="30"/>
  <c r="AC87" i="30"/>
  <c r="AC88" i="30"/>
  <c r="AC89" i="30"/>
  <c r="AD89" i="30" s="1"/>
  <c r="AC90" i="30"/>
  <c r="AD90" i="30" s="1"/>
  <c r="AC91" i="30"/>
  <c r="AC92" i="30"/>
  <c r="AC93" i="30"/>
  <c r="AD93" i="30" s="1"/>
  <c r="AC94" i="30"/>
  <c r="AD94" i="30" s="1"/>
  <c r="AC95" i="30"/>
  <c r="AC96" i="30"/>
  <c r="AD96" i="30" s="1"/>
  <c r="AC97" i="30"/>
  <c r="AD97" i="30" s="1"/>
  <c r="AC98" i="30"/>
  <c r="AC99" i="30"/>
  <c r="AC100" i="30"/>
  <c r="AC101" i="30"/>
  <c r="AD101" i="30" s="1"/>
  <c r="AC102" i="30"/>
  <c r="AD102" i="30" s="1"/>
  <c r="AC103" i="30"/>
  <c r="AC104" i="30"/>
  <c r="AC105" i="30"/>
  <c r="AD105" i="30" s="1"/>
  <c r="AC106" i="30"/>
  <c r="AD106" i="30" s="1"/>
  <c r="AC107" i="30"/>
  <c r="AC108" i="30"/>
  <c r="AC109" i="30"/>
  <c r="AD109" i="30" s="1"/>
  <c r="AC110" i="30"/>
  <c r="AD110" i="30" s="1"/>
  <c r="AC111" i="30"/>
  <c r="AC112" i="30"/>
  <c r="AD112" i="30" s="1"/>
  <c r="AC113" i="30"/>
  <c r="AD113" i="30" s="1"/>
  <c r="AC114" i="30"/>
  <c r="AD114" i="30" s="1"/>
  <c r="AC115" i="30"/>
  <c r="AC116" i="30"/>
  <c r="AC117" i="30"/>
  <c r="AD117" i="30" s="1"/>
  <c r="AC118" i="30"/>
  <c r="AD118" i="30" s="1"/>
  <c r="AC119" i="30"/>
  <c r="AC120" i="30"/>
  <c r="AC121" i="30"/>
  <c r="AD121" i="30" s="1"/>
  <c r="AC122" i="30"/>
  <c r="AD122" i="30" s="1"/>
  <c r="AC123" i="30"/>
  <c r="AC124" i="30"/>
  <c r="AC125" i="30"/>
  <c r="AD125" i="30" s="1"/>
  <c r="AC126" i="30"/>
  <c r="AC127" i="30"/>
  <c r="AC128" i="30"/>
  <c r="AD128" i="30" s="1"/>
  <c r="AC129" i="30"/>
  <c r="AD129" i="30" s="1"/>
  <c r="AC130" i="30"/>
  <c r="AD130" i="30" s="1"/>
  <c r="AC131" i="30"/>
  <c r="AC132" i="30"/>
  <c r="AC133" i="30"/>
  <c r="AD133" i="30" s="1"/>
  <c r="AC134" i="30"/>
  <c r="AD134" i="30" s="1"/>
  <c r="AC135" i="30"/>
  <c r="AC136" i="30"/>
  <c r="AC137" i="30"/>
  <c r="AD137" i="30" s="1"/>
  <c r="AC138" i="30"/>
  <c r="AC139" i="30"/>
  <c r="AC140" i="30"/>
  <c r="AC141" i="30"/>
  <c r="AD141" i="30" s="1"/>
  <c r="AC142" i="30"/>
  <c r="AD142" i="30" s="1"/>
  <c r="AC143" i="30"/>
  <c r="AC144" i="30"/>
  <c r="AD144" i="30" s="1"/>
  <c r="AC145" i="30"/>
  <c r="AD145" i="30" s="1"/>
  <c r="AC146" i="30"/>
  <c r="AD146" i="30" s="1"/>
  <c r="AC147" i="30"/>
  <c r="AC148" i="30"/>
  <c r="AC149" i="30"/>
  <c r="AD149" i="30" s="1"/>
  <c r="AC150" i="30"/>
  <c r="AC151" i="30"/>
  <c r="AC152" i="30"/>
  <c r="AC153" i="30"/>
  <c r="AD153" i="30" s="1"/>
  <c r="AC154" i="30"/>
  <c r="AD154" i="30" s="1"/>
  <c r="AC155" i="30"/>
  <c r="AC156" i="30"/>
  <c r="AC157" i="30"/>
  <c r="AD157" i="30" s="1"/>
  <c r="AC158" i="30"/>
  <c r="AD158" i="30" s="1"/>
  <c r="AC159" i="30"/>
  <c r="AC160" i="30"/>
  <c r="AD160" i="30" s="1"/>
  <c r="AC161" i="30"/>
  <c r="AD161" i="30" s="1"/>
  <c r="AC162" i="30"/>
  <c r="AC163" i="30"/>
  <c r="AC164" i="30"/>
  <c r="AC165" i="30"/>
  <c r="AD165" i="30" s="1"/>
  <c r="AC166" i="30"/>
  <c r="AD166" i="30" s="1"/>
  <c r="AC167" i="30"/>
  <c r="AC168" i="30"/>
  <c r="AC169" i="30"/>
  <c r="AD169" i="30" s="1"/>
  <c r="AC170" i="30"/>
  <c r="AD170" i="30" s="1"/>
  <c r="AC171" i="30"/>
  <c r="AC172" i="30"/>
  <c r="AC173" i="30"/>
  <c r="AD173" i="30" s="1"/>
  <c r="AC174" i="30"/>
  <c r="AD174" i="30" s="1"/>
  <c r="AC175" i="30"/>
  <c r="AC176" i="30"/>
  <c r="AD176" i="30" s="1"/>
  <c r="AC177" i="30"/>
  <c r="AD177" i="30" s="1"/>
  <c r="AC178" i="30"/>
  <c r="AD178" i="30" s="1"/>
  <c r="AC179" i="30"/>
  <c r="AC180" i="30"/>
  <c r="AC181" i="30"/>
  <c r="AD181" i="30" s="1"/>
  <c r="AC182" i="30"/>
  <c r="AD182" i="30" s="1"/>
  <c r="AC183" i="30"/>
  <c r="AC184" i="30"/>
  <c r="AC185" i="30"/>
  <c r="AD185" i="30" s="1"/>
  <c r="AC186" i="30"/>
  <c r="AD186" i="30" s="1"/>
  <c r="AC187" i="30"/>
  <c r="AC188" i="30"/>
  <c r="AC189" i="30"/>
  <c r="AD189" i="30" s="1"/>
  <c r="AC190" i="30"/>
  <c r="AC191" i="30"/>
  <c r="AC192" i="30"/>
  <c r="AD192" i="30" s="1"/>
  <c r="AC193" i="30"/>
  <c r="AD193" i="30" s="1"/>
  <c r="AC194" i="30"/>
  <c r="AD194" i="30" s="1"/>
  <c r="AC195" i="30"/>
  <c r="AC196" i="30"/>
  <c r="AC197" i="30"/>
  <c r="AD197" i="30" s="1"/>
  <c r="AC198" i="30"/>
  <c r="AD198" i="30" s="1"/>
  <c r="AC199" i="30"/>
  <c r="AC200" i="30"/>
  <c r="AD8" i="30"/>
  <c r="AD10" i="30"/>
  <c r="AD11" i="30"/>
  <c r="AD12" i="30"/>
  <c r="AD15" i="30"/>
  <c r="AD19" i="30"/>
  <c r="AD20" i="30"/>
  <c r="AD22" i="30"/>
  <c r="AD23" i="30"/>
  <c r="AD24" i="30"/>
  <c r="AD27" i="30"/>
  <c r="AD28" i="30"/>
  <c r="AD31" i="30"/>
  <c r="AD34" i="30"/>
  <c r="AD35" i="30"/>
  <c r="AD36" i="30"/>
  <c r="AD39" i="30"/>
  <c r="AD40" i="30"/>
  <c r="AD43" i="30"/>
  <c r="AD44" i="30"/>
  <c r="AD47" i="30"/>
  <c r="AD51" i="30"/>
  <c r="AD52" i="30"/>
  <c r="AD55" i="30"/>
  <c r="AD56" i="30"/>
  <c r="AD59" i="30"/>
  <c r="AD60" i="30"/>
  <c r="AD62" i="30"/>
  <c r="AD63" i="30"/>
  <c r="AD67" i="30"/>
  <c r="AD68" i="30"/>
  <c r="AD71" i="30"/>
  <c r="AD72" i="30"/>
  <c r="AD74" i="30"/>
  <c r="AD75" i="30"/>
  <c r="AD76" i="30"/>
  <c r="AD79" i="30"/>
  <c r="AD83" i="30"/>
  <c r="AD84" i="30"/>
  <c r="AD86" i="30"/>
  <c r="AD87" i="30"/>
  <c r="AD88" i="30"/>
  <c r="AD91" i="30"/>
  <c r="AD92" i="30"/>
  <c r="AD95" i="30"/>
  <c r="AD98" i="30"/>
  <c r="AD99" i="30"/>
  <c r="AD100" i="30"/>
  <c r="AD103" i="30"/>
  <c r="AD104" i="30"/>
  <c r="AD107" i="30"/>
  <c r="AD108" i="30"/>
  <c r="AD111" i="30"/>
  <c r="AD115" i="30"/>
  <c r="AD116" i="30"/>
  <c r="AD119" i="30"/>
  <c r="AD120" i="30"/>
  <c r="AD123" i="30"/>
  <c r="AD124" i="30"/>
  <c r="AD126" i="30"/>
  <c r="AD127" i="30"/>
  <c r="AD131" i="30"/>
  <c r="AD132" i="30"/>
  <c r="AD135" i="30"/>
  <c r="AD136" i="30"/>
  <c r="AD138" i="30"/>
  <c r="AD139" i="30"/>
  <c r="AD140" i="30"/>
  <c r="AD143" i="30"/>
  <c r="AD147" i="30"/>
  <c r="AD148" i="30"/>
  <c r="AD150" i="30"/>
  <c r="AD151" i="30"/>
  <c r="AD152" i="30"/>
  <c r="AD155" i="30"/>
  <c r="AD156" i="30"/>
  <c r="AD159" i="30"/>
  <c r="AD162" i="30"/>
  <c r="AD163" i="30"/>
  <c r="AD164" i="30"/>
  <c r="AD167" i="30"/>
  <c r="AD168" i="30"/>
  <c r="AD171" i="30"/>
  <c r="AD172" i="30"/>
  <c r="AD175" i="30"/>
  <c r="AD179" i="30"/>
  <c r="AD180" i="30"/>
  <c r="AD183" i="30"/>
  <c r="AD184" i="30"/>
  <c r="AD187" i="30"/>
  <c r="AD188" i="30"/>
  <c r="AD190" i="30"/>
  <c r="AD191" i="30"/>
  <c r="AD195" i="30"/>
  <c r="AD196" i="30"/>
  <c r="AD199" i="30"/>
  <c r="AD200" i="30"/>
  <c r="AD201" i="30"/>
  <c r="AR201" i="30"/>
  <c r="X6" i="38"/>
  <c r="Y6" i="38" s="1"/>
  <c r="M60" i="1"/>
  <c r="L60" i="1"/>
  <c r="K60" i="1"/>
  <c r="J60" i="1"/>
  <c r="I60" i="1"/>
  <c r="G60" i="1"/>
  <c r="F60" i="1"/>
  <c r="E60" i="1"/>
  <c r="D60" i="1"/>
  <c r="C60" i="1"/>
  <c r="M55" i="1"/>
  <c r="L55" i="1"/>
  <c r="K55" i="1"/>
  <c r="J55" i="1"/>
  <c r="I55" i="1"/>
  <c r="G55" i="1"/>
  <c r="F55" i="1"/>
  <c r="E55" i="1"/>
  <c r="D55" i="1"/>
  <c r="C55" i="1"/>
  <c r="M51" i="1"/>
  <c r="L51" i="1"/>
  <c r="K51" i="1"/>
  <c r="J51" i="1"/>
  <c r="I51" i="1"/>
  <c r="G51" i="1"/>
  <c r="F51" i="1"/>
  <c r="E51" i="1"/>
  <c r="D51" i="1"/>
  <c r="C51" i="1"/>
  <c r="M43" i="1"/>
  <c r="L43" i="1"/>
  <c r="K43" i="1"/>
  <c r="J43" i="1"/>
  <c r="I43" i="1"/>
  <c r="G43" i="1"/>
  <c r="F43" i="1"/>
  <c r="E43" i="1"/>
  <c r="D43" i="1"/>
  <c r="C43" i="1"/>
  <c r="C42" i="1" s="1"/>
  <c r="F35" i="1"/>
  <c r="E35" i="1"/>
  <c r="D37" i="1"/>
  <c r="D35" i="1" s="1"/>
  <c r="C37" i="1"/>
  <c r="C35" i="1" s="1"/>
  <c r="M32" i="1"/>
  <c r="L32" i="1"/>
  <c r="K32" i="1"/>
  <c r="J32" i="1"/>
  <c r="I32" i="1"/>
  <c r="G32" i="1"/>
  <c r="F32" i="1"/>
  <c r="E32" i="1"/>
  <c r="D32" i="1"/>
  <c r="C32" i="1"/>
  <c r="M28" i="1"/>
  <c r="L28" i="1"/>
  <c r="K28" i="1"/>
  <c r="J28" i="1"/>
  <c r="I28" i="1"/>
  <c r="G28" i="1"/>
  <c r="F28" i="1"/>
  <c r="E28" i="1"/>
  <c r="D28" i="1"/>
  <c r="C28" i="1"/>
  <c r="M24" i="1"/>
  <c r="L24" i="1"/>
  <c r="K24" i="1"/>
  <c r="J24" i="1"/>
  <c r="I24" i="1"/>
  <c r="G24" i="1"/>
  <c r="F24" i="1"/>
  <c r="E24" i="1"/>
  <c r="D24" i="1"/>
  <c r="C24" i="1"/>
  <c r="M20" i="1"/>
  <c r="L20" i="1"/>
  <c r="K20" i="1"/>
  <c r="J20" i="1"/>
  <c r="I20" i="1"/>
  <c r="G20" i="1"/>
  <c r="F20" i="1"/>
  <c r="E20" i="1"/>
  <c r="D20" i="1"/>
  <c r="C20" i="1"/>
  <c r="B8" i="1"/>
  <c r="E50" i="1" l="1"/>
  <c r="G50" i="1"/>
  <c r="L50" i="1"/>
  <c r="I19" i="1"/>
  <c r="M19" i="1"/>
  <c r="H24" i="1"/>
  <c r="H32" i="1"/>
  <c r="H60" i="1"/>
  <c r="F50" i="1"/>
  <c r="E19" i="1"/>
  <c r="K50" i="1"/>
  <c r="H28" i="1"/>
  <c r="H43" i="1"/>
  <c r="H50" i="1"/>
  <c r="K19" i="1"/>
  <c r="D19" i="1"/>
  <c r="C50" i="1"/>
  <c r="H51" i="1"/>
  <c r="J50" i="1"/>
  <c r="C19" i="1"/>
  <c r="C18" i="1" s="1"/>
  <c r="G19" i="1"/>
  <c r="L19" i="1"/>
  <c r="J19" i="1"/>
  <c r="D50" i="1"/>
  <c r="I50" i="1"/>
  <c r="M50" i="1"/>
  <c r="H55" i="1"/>
  <c r="F19" i="1"/>
  <c r="H20" i="1"/>
  <c r="E8" i="31"/>
  <c r="E9" i="31"/>
  <c r="E10" i="31"/>
  <c r="E11" i="31"/>
  <c r="E13" i="31"/>
  <c r="E14" i="31"/>
  <c r="E15" i="31"/>
  <c r="E16" i="31"/>
  <c r="E17" i="31"/>
  <c r="E18" i="31"/>
  <c r="E20" i="31"/>
  <c r="E21" i="31"/>
  <c r="E22" i="31"/>
  <c r="E24" i="31"/>
  <c r="E25" i="31"/>
  <c r="E26" i="31"/>
  <c r="E7" i="31"/>
  <c r="F7" i="44"/>
  <c r="F6" i="44"/>
  <c r="H19" i="1" l="1"/>
  <c r="AR19" i="31"/>
  <c r="AR12" i="31"/>
  <c r="E7" i="30" l="1"/>
  <c r="F7" i="30" s="1"/>
  <c r="E8" i="30"/>
  <c r="F8" i="30" s="1"/>
  <c r="X8" i="38" l="1"/>
  <c r="Y8" i="38" s="1"/>
  <c r="X7" i="38"/>
  <c r="Y7" i="38" s="1"/>
  <c r="F8" i="38" l="1"/>
  <c r="E201" i="30" l="1"/>
  <c r="F201" i="30" s="1"/>
  <c r="AQ200" i="30"/>
  <c r="AR200" i="30" s="1"/>
  <c r="E200" i="30"/>
  <c r="F200" i="30" s="1"/>
  <c r="AQ199" i="30"/>
  <c r="AR199" i="30" s="1"/>
  <c r="E199" i="30"/>
  <c r="F199" i="30" s="1"/>
  <c r="AQ198" i="30"/>
  <c r="AR198" i="30" s="1"/>
  <c r="E198" i="30"/>
  <c r="F198" i="30" s="1"/>
  <c r="AQ197" i="30"/>
  <c r="AR197" i="30" s="1"/>
  <c r="E197" i="30"/>
  <c r="F197" i="30" s="1"/>
  <c r="AQ196" i="30"/>
  <c r="AR196" i="30" s="1"/>
  <c r="E196" i="30"/>
  <c r="F196" i="30" s="1"/>
  <c r="AQ195" i="30"/>
  <c r="AR195" i="30" s="1"/>
  <c r="E195" i="30"/>
  <c r="F195" i="30" s="1"/>
  <c r="AQ194" i="30"/>
  <c r="AR194" i="30" s="1"/>
  <c r="E194" i="30"/>
  <c r="F194" i="30" s="1"/>
  <c r="AQ193" i="30"/>
  <c r="AR193" i="30" s="1"/>
  <c r="F193" i="30"/>
  <c r="E193" i="30"/>
  <c r="AQ192" i="30"/>
  <c r="AR192" i="30" s="1"/>
  <c r="E192" i="30"/>
  <c r="F192" i="30" s="1"/>
  <c r="AQ191" i="30"/>
  <c r="AR191" i="30" s="1"/>
  <c r="E191" i="30"/>
  <c r="F191" i="30" s="1"/>
  <c r="AQ190" i="30"/>
  <c r="AR190" i="30" s="1"/>
  <c r="E190" i="30"/>
  <c r="F190" i="30" s="1"/>
  <c r="AQ189" i="30"/>
  <c r="AR189" i="30" s="1"/>
  <c r="E189" i="30"/>
  <c r="F189" i="30" s="1"/>
  <c r="AQ188" i="30"/>
  <c r="AR188" i="30" s="1"/>
  <c r="E188" i="30"/>
  <c r="F188" i="30" s="1"/>
  <c r="AQ187" i="30"/>
  <c r="AR187" i="30" s="1"/>
  <c r="E187" i="30"/>
  <c r="F187" i="30" s="1"/>
  <c r="AQ186" i="30"/>
  <c r="AR186" i="30" s="1"/>
  <c r="E186" i="30"/>
  <c r="F186" i="30" s="1"/>
  <c r="AQ185" i="30"/>
  <c r="AR185" i="30" s="1"/>
  <c r="E185" i="30"/>
  <c r="F185" i="30" s="1"/>
  <c r="AQ184" i="30"/>
  <c r="AR184" i="30" s="1"/>
  <c r="E184" i="30"/>
  <c r="F184" i="30" s="1"/>
  <c r="AQ183" i="30"/>
  <c r="AR183" i="30" s="1"/>
  <c r="E183" i="30"/>
  <c r="F183" i="30" s="1"/>
  <c r="AQ182" i="30"/>
  <c r="AR182" i="30" s="1"/>
  <c r="E182" i="30"/>
  <c r="F182" i="30" s="1"/>
  <c r="AQ181" i="30"/>
  <c r="AR181" i="30" s="1"/>
  <c r="E181" i="30"/>
  <c r="F181" i="30" s="1"/>
  <c r="AQ180" i="30"/>
  <c r="AR180" i="30" s="1"/>
  <c r="E180" i="30"/>
  <c r="F180" i="30" s="1"/>
  <c r="AQ179" i="30"/>
  <c r="AR179" i="30" s="1"/>
  <c r="E179" i="30"/>
  <c r="F179" i="30" s="1"/>
  <c r="AQ178" i="30"/>
  <c r="AR178" i="30" s="1"/>
  <c r="E178" i="30"/>
  <c r="F178" i="30" s="1"/>
  <c r="AQ177" i="30"/>
  <c r="AR177" i="30" s="1"/>
  <c r="E177" i="30"/>
  <c r="F177" i="30" s="1"/>
  <c r="AQ176" i="30"/>
  <c r="AR176" i="30" s="1"/>
  <c r="E176" i="30"/>
  <c r="F176" i="30" s="1"/>
  <c r="AQ175" i="30"/>
  <c r="AR175" i="30" s="1"/>
  <c r="E175" i="30"/>
  <c r="F175" i="30" s="1"/>
  <c r="AQ174" i="30"/>
  <c r="AR174" i="30" s="1"/>
  <c r="F174" i="30"/>
  <c r="E174" i="30"/>
  <c r="AQ173" i="30"/>
  <c r="AR173" i="30" s="1"/>
  <c r="E173" i="30"/>
  <c r="F173" i="30" s="1"/>
  <c r="AQ172" i="30"/>
  <c r="AR172" i="30" s="1"/>
  <c r="E172" i="30"/>
  <c r="F172" i="30" s="1"/>
  <c r="AQ171" i="30"/>
  <c r="AR171" i="30" s="1"/>
  <c r="E171" i="30"/>
  <c r="F171" i="30" s="1"/>
  <c r="AQ170" i="30"/>
  <c r="AR170" i="30" s="1"/>
  <c r="E170" i="30"/>
  <c r="F170" i="30" s="1"/>
  <c r="AQ169" i="30"/>
  <c r="AR169" i="30" s="1"/>
  <c r="E169" i="30"/>
  <c r="F169" i="30" s="1"/>
  <c r="AQ168" i="30"/>
  <c r="AR168" i="30" s="1"/>
  <c r="E168" i="30"/>
  <c r="F168" i="30" s="1"/>
  <c r="AQ167" i="30"/>
  <c r="AR167" i="30" s="1"/>
  <c r="E167" i="30"/>
  <c r="F167" i="30" s="1"/>
  <c r="AQ166" i="30"/>
  <c r="AR166" i="30" s="1"/>
  <c r="E166" i="30"/>
  <c r="F166" i="30" s="1"/>
  <c r="AQ165" i="30"/>
  <c r="AR165" i="30" s="1"/>
  <c r="E165" i="30"/>
  <c r="F165" i="30" s="1"/>
  <c r="AQ164" i="30"/>
  <c r="AR164" i="30" s="1"/>
  <c r="E164" i="30"/>
  <c r="F164" i="30" s="1"/>
  <c r="AQ163" i="30"/>
  <c r="AR163" i="30" s="1"/>
  <c r="E163" i="30"/>
  <c r="F163" i="30" s="1"/>
  <c r="AQ162" i="30"/>
  <c r="AR162" i="30" s="1"/>
  <c r="E162" i="30"/>
  <c r="F162" i="30" s="1"/>
  <c r="AQ161" i="30"/>
  <c r="AR161" i="30" s="1"/>
  <c r="E161" i="30"/>
  <c r="F161" i="30" s="1"/>
  <c r="AQ160" i="30"/>
  <c r="AR160" i="30" s="1"/>
  <c r="E160" i="30"/>
  <c r="F160" i="30" s="1"/>
  <c r="AQ159" i="30"/>
  <c r="AR159" i="30" s="1"/>
  <c r="E159" i="30"/>
  <c r="F159" i="30" s="1"/>
  <c r="AQ158" i="30"/>
  <c r="AR158" i="30" s="1"/>
  <c r="E158" i="30"/>
  <c r="F158" i="30" s="1"/>
  <c r="AQ157" i="30"/>
  <c r="AR157" i="30" s="1"/>
  <c r="E157" i="30"/>
  <c r="F157" i="30" s="1"/>
  <c r="AQ156" i="30"/>
  <c r="AR156" i="30" s="1"/>
  <c r="E156" i="30"/>
  <c r="F156" i="30" s="1"/>
  <c r="AQ155" i="30"/>
  <c r="AR155" i="30" s="1"/>
  <c r="E155" i="30"/>
  <c r="F155" i="30" s="1"/>
  <c r="AQ154" i="30"/>
  <c r="AR154" i="30" s="1"/>
  <c r="E154" i="30"/>
  <c r="F154" i="30" s="1"/>
  <c r="AQ153" i="30"/>
  <c r="AR153" i="30" s="1"/>
  <c r="E153" i="30"/>
  <c r="F153" i="30" s="1"/>
  <c r="AQ152" i="30"/>
  <c r="AR152" i="30" s="1"/>
  <c r="E152" i="30"/>
  <c r="F152" i="30" s="1"/>
  <c r="AQ151" i="30"/>
  <c r="AR151" i="30" s="1"/>
  <c r="E151" i="30"/>
  <c r="F151" i="30" s="1"/>
  <c r="AQ150" i="30"/>
  <c r="AR150" i="30" s="1"/>
  <c r="E150" i="30"/>
  <c r="F150" i="30" s="1"/>
  <c r="AQ149" i="30"/>
  <c r="AR149" i="30" s="1"/>
  <c r="E149" i="30"/>
  <c r="F149" i="30" s="1"/>
  <c r="AQ148" i="30"/>
  <c r="AR148" i="30" s="1"/>
  <c r="E148" i="30"/>
  <c r="F148" i="30" s="1"/>
  <c r="AQ147" i="30"/>
  <c r="AR147" i="30" s="1"/>
  <c r="F147" i="30"/>
  <c r="E147" i="30"/>
  <c r="AQ146" i="30"/>
  <c r="AR146" i="30" s="1"/>
  <c r="E146" i="30"/>
  <c r="F146" i="30" s="1"/>
  <c r="AQ145" i="30"/>
  <c r="AR145" i="30" s="1"/>
  <c r="E145" i="30"/>
  <c r="F145" i="30" s="1"/>
  <c r="AQ144" i="30"/>
  <c r="AR144" i="30" s="1"/>
  <c r="E144" i="30"/>
  <c r="F144" i="30" s="1"/>
  <c r="AQ143" i="30"/>
  <c r="AR143" i="30" s="1"/>
  <c r="E143" i="30"/>
  <c r="F143" i="30" s="1"/>
  <c r="AQ142" i="30"/>
  <c r="AR142" i="30" s="1"/>
  <c r="E142" i="30"/>
  <c r="F142" i="30" s="1"/>
  <c r="AQ141" i="30"/>
  <c r="AR141" i="30" s="1"/>
  <c r="E141" i="30"/>
  <c r="F141" i="30" s="1"/>
  <c r="AQ140" i="30"/>
  <c r="AR140" i="30" s="1"/>
  <c r="E140" i="30"/>
  <c r="F140" i="30" s="1"/>
  <c r="AQ139" i="30"/>
  <c r="AR139" i="30" s="1"/>
  <c r="E139" i="30"/>
  <c r="F139" i="30" s="1"/>
  <c r="AQ138" i="30"/>
  <c r="AR138" i="30" s="1"/>
  <c r="E138" i="30"/>
  <c r="F138" i="30" s="1"/>
  <c r="AQ137" i="30"/>
  <c r="AR137" i="30" s="1"/>
  <c r="E137" i="30"/>
  <c r="F137" i="30" s="1"/>
  <c r="AQ136" i="30"/>
  <c r="AR136" i="30" s="1"/>
  <c r="E136" i="30"/>
  <c r="F136" i="30" s="1"/>
  <c r="AQ135" i="30"/>
  <c r="AR135" i="30" s="1"/>
  <c r="E135" i="30"/>
  <c r="F135" i="30" s="1"/>
  <c r="AQ134" i="30"/>
  <c r="AR134" i="30" s="1"/>
  <c r="E134" i="30"/>
  <c r="F134" i="30" s="1"/>
  <c r="AQ133" i="30"/>
  <c r="AR133" i="30" s="1"/>
  <c r="E133" i="30"/>
  <c r="F133" i="30" s="1"/>
  <c r="AQ132" i="30"/>
  <c r="AR132" i="30" s="1"/>
  <c r="E132" i="30"/>
  <c r="F132" i="30" s="1"/>
  <c r="AQ131" i="30"/>
  <c r="AR131" i="30" s="1"/>
  <c r="E131" i="30"/>
  <c r="F131" i="30" s="1"/>
  <c r="AQ130" i="30"/>
  <c r="AR130" i="30" s="1"/>
  <c r="E130" i="30"/>
  <c r="F130" i="30" s="1"/>
  <c r="AQ129" i="30"/>
  <c r="AR129" i="30" s="1"/>
  <c r="E129" i="30"/>
  <c r="F129" i="30" s="1"/>
  <c r="AQ128" i="30"/>
  <c r="AR128" i="30" s="1"/>
  <c r="E128" i="30"/>
  <c r="F128" i="30" s="1"/>
  <c r="AQ127" i="30"/>
  <c r="AR127" i="30" s="1"/>
  <c r="E127" i="30"/>
  <c r="F127" i="30" s="1"/>
  <c r="AQ126" i="30"/>
  <c r="AR126" i="30" s="1"/>
  <c r="E126" i="30"/>
  <c r="F126" i="30" s="1"/>
  <c r="AQ125" i="30"/>
  <c r="AR125" i="30" s="1"/>
  <c r="E125" i="30"/>
  <c r="F125" i="30" s="1"/>
  <c r="AQ124" i="30"/>
  <c r="AR124" i="30" s="1"/>
  <c r="E124" i="30"/>
  <c r="F124" i="30" s="1"/>
  <c r="AQ123" i="30"/>
  <c r="AR123" i="30" s="1"/>
  <c r="E123" i="30"/>
  <c r="F123" i="30" s="1"/>
  <c r="AQ122" i="30"/>
  <c r="AR122" i="30" s="1"/>
  <c r="E122" i="30"/>
  <c r="F122" i="30" s="1"/>
  <c r="AQ121" i="30"/>
  <c r="AR121" i="30" s="1"/>
  <c r="E121" i="30"/>
  <c r="F121" i="30" s="1"/>
  <c r="AQ120" i="30"/>
  <c r="AR120" i="30" s="1"/>
  <c r="E120" i="30"/>
  <c r="F120" i="30" s="1"/>
  <c r="AQ119" i="30"/>
  <c r="AR119" i="30" s="1"/>
  <c r="E119" i="30"/>
  <c r="F119" i="30" s="1"/>
  <c r="AQ118" i="30"/>
  <c r="AR118" i="30" s="1"/>
  <c r="E118" i="30"/>
  <c r="F118" i="30" s="1"/>
  <c r="AQ117" i="30"/>
  <c r="AR117" i="30" s="1"/>
  <c r="E117" i="30"/>
  <c r="F117" i="30" s="1"/>
  <c r="AQ116" i="30"/>
  <c r="AR116" i="30" s="1"/>
  <c r="E116" i="30"/>
  <c r="F116" i="30" s="1"/>
  <c r="AQ115" i="30"/>
  <c r="AR115" i="30" s="1"/>
  <c r="E115" i="30"/>
  <c r="F115" i="30" s="1"/>
  <c r="AQ114" i="30"/>
  <c r="AR114" i="30" s="1"/>
  <c r="E114" i="30"/>
  <c r="F114" i="30" s="1"/>
  <c r="AQ113" i="30"/>
  <c r="AR113" i="30" s="1"/>
  <c r="E113" i="30"/>
  <c r="F113" i="30" s="1"/>
  <c r="AQ112" i="30"/>
  <c r="AR112" i="30" s="1"/>
  <c r="E112" i="30"/>
  <c r="F112" i="30" s="1"/>
  <c r="AQ111" i="30"/>
  <c r="AR111" i="30" s="1"/>
  <c r="E111" i="30"/>
  <c r="F111" i="30" s="1"/>
  <c r="AQ110" i="30"/>
  <c r="AR110" i="30" s="1"/>
  <c r="E110" i="30"/>
  <c r="F110" i="30" s="1"/>
  <c r="AQ109" i="30"/>
  <c r="AR109" i="30" s="1"/>
  <c r="E109" i="30"/>
  <c r="F109" i="30" s="1"/>
  <c r="AQ108" i="30"/>
  <c r="AR108" i="30" s="1"/>
  <c r="E108" i="30"/>
  <c r="F108" i="30" s="1"/>
  <c r="AQ107" i="30"/>
  <c r="AR107" i="30" s="1"/>
  <c r="E107" i="30"/>
  <c r="F107" i="30" s="1"/>
  <c r="AQ106" i="30"/>
  <c r="AR106" i="30" s="1"/>
  <c r="E106" i="30"/>
  <c r="F106" i="30" s="1"/>
  <c r="AQ105" i="30"/>
  <c r="AR105" i="30" s="1"/>
  <c r="E105" i="30"/>
  <c r="F105" i="30" s="1"/>
  <c r="AQ104" i="30"/>
  <c r="AR104" i="30" s="1"/>
  <c r="E104" i="30"/>
  <c r="F104" i="30" s="1"/>
  <c r="AQ103" i="30"/>
  <c r="AR103" i="30" s="1"/>
  <c r="E103" i="30"/>
  <c r="F103" i="30" s="1"/>
  <c r="AQ102" i="30"/>
  <c r="AR102" i="30" s="1"/>
  <c r="E102" i="30"/>
  <c r="F102" i="30" s="1"/>
  <c r="AQ101" i="30"/>
  <c r="AR101" i="30" s="1"/>
  <c r="E101" i="30"/>
  <c r="F101" i="30" s="1"/>
  <c r="AQ100" i="30"/>
  <c r="AR100" i="30" s="1"/>
  <c r="E100" i="30"/>
  <c r="F100" i="30" s="1"/>
  <c r="AQ99" i="30"/>
  <c r="AR99" i="30" s="1"/>
  <c r="E99" i="30"/>
  <c r="F99" i="30" s="1"/>
  <c r="AQ98" i="30"/>
  <c r="AR98" i="30" s="1"/>
  <c r="E98" i="30"/>
  <c r="F98" i="30" s="1"/>
  <c r="AQ97" i="30"/>
  <c r="AR97" i="30" s="1"/>
  <c r="E97" i="30"/>
  <c r="F97" i="30" s="1"/>
  <c r="AQ96" i="30"/>
  <c r="AR96" i="30" s="1"/>
  <c r="E96" i="30"/>
  <c r="F96" i="30" s="1"/>
  <c r="AQ95" i="30"/>
  <c r="AR95" i="30" s="1"/>
  <c r="E95" i="30"/>
  <c r="F95" i="30" s="1"/>
  <c r="AQ94" i="30"/>
  <c r="AR94" i="30" s="1"/>
  <c r="E94" i="30"/>
  <c r="F94" i="30" s="1"/>
  <c r="AQ93" i="30"/>
  <c r="AR93" i="30" s="1"/>
  <c r="E93" i="30"/>
  <c r="F93" i="30" s="1"/>
  <c r="AQ92" i="30"/>
  <c r="AR92" i="30" s="1"/>
  <c r="E92" i="30"/>
  <c r="F92" i="30" s="1"/>
  <c r="AQ91" i="30"/>
  <c r="AR91" i="30" s="1"/>
  <c r="E91" i="30"/>
  <c r="F91" i="30" s="1"/>
  <c r="AQ90" i="30"/>
  <c r="AR90" i="30" s="1"/>
  <c r="E90" i="30"/>
  <c r="F90" i="30" s="1"/>
  <c r="AQ89" i="30"/>
  <c r="AR89" i="30" s="1"/>
  <c r="E89" i="30"/>
  <c r="F89" i="30" s="1"/>
  <c r="AQ88" i="30"/>
  <c r="AR88" i="30" s="1"/>
  <c r="E88" i="30"/>
  <c r="F88" i="30" s="1"/>
  <c r="AQ87" i="30"/>
  <c r="AR87" i="30" s="1"/>
  <c r="E87" i="30"/>
  <c r="F87" i="30" s="1"/>
  <c r="AQ86" i="30"/>
  <c r="AR86" i="30" s="1"/>
  <c r="E86" i="30"/>
  <c r="F86" i="30" s="1"/>
  <c r="AQ85" i="30"/>
  <c r="AR85" i="30" s="1"/>
  <c r="E85" i="30"/>
  <c r="F85" i="30" s="1"/>
  <c r="AQ84" i="30"/>
  <c r="AR84" i="30" s="1"/>
  <c r="E84" i="30"/>
  <c r="F84" i="30" s="1"/>
  <c r="AQ83" i="30"/>
  <c r="AR83" i="30" s="1"/>
  <c r="E83" i="30"/>
  <c r="F83" i="30" s="1"/>
  <c r="AQ82" i="30"/>
  <c r="AR82" i="30" s="1"/>
  <c r="E82" i="30"/>
  <c r="F82" i="30" s="1"/>
  <c r="AQ81" i="30"/>
  <c r="AR81" i="30" s="1"/>
  <c r="E81" i="30"/>
  <c r="F81" i="30" s="1"/>
  <c r="AQ80" i="30"/>
  <c r="AR80" i="30" s="1"/>
  <c r="E80" i="30"/>
  <c r="F80" i="30" s="1"/>
  <c r="AQ79" i="30"/>
  <c r="AR79" i="30" s="1"/>
  <c r="E79" i="30"/>
  <c r="F79" i="30" s="1"/>
  <c r="AQ78" i="30"/>
  <c r="AR78" i="30" s="1"/>
  <c r="F78" i="30"/>
  <c r="E78" i="30"/>
  <c r="AQ77" i="30"/>
  <c r="AR77" i="30" s="1"/>
  <c r="E77" i="30"/>
  <c r="F77" i="30" s="1"/>
  <c r="AQ76" i="30"/>
  <c r="AR76" i="30" s="1"/>
  <c r="E76" i="30"/>
  <c r="F76" i="30" s="1"/>
  <c r="AQ75" i="30"/>
  <c r="AR75" i="30" s="1"/>
  <c r="E75" i="30"/>
  <c r="F75" i="30" s="1"/>
  <c r="AQ74" i="30"/>
  <c r="AR74" i="30" s="1"/>
  <c r="E74" i="30"/>
  <c r="F74" i="30" s="1"/>
  <c r="AQ73" i="30"/>
  <c r="AR73" i="30" s="1"/>
  <c r="E73" i="30"/>
  <c r="F73" i="30" s="1"/>
  <c r="AQ72" i="30"/>
  <c r="AR72" i="30" s="1"/>
  <c r="E72" i="30"/>
  <c r="F72" i="30" s="1"/>
  <c r="AQ71" i="30"/>
  <c r="AR71" i="30" s="1"/>
  <c r="E71" i="30"/>
  <c r="F71" i="30" s="1"/>
  <c r="AQ70" i="30"/>
  <c r="AR70" i="30" s="1"/>
  <c r="E70" i="30"/>
  <c r="F70" i="30" s="1"/>
  <c r="AQ69" i="30"/>
  <c r="AR69" i="30" s="1"/>
  <c r="E69" i="30"/>
  <c r="F69" i="30" s="1"/>
  <c r="AQ68" i="30"/>
  <c r="AR68" i="30" s="1"/>
  <c r="E68" i="30"/>
  <c r="F68" i="30" s="1"/>
  <c r="AQ67" i="30"/>
  <c r="AR67" i="30" s="1"/>
  <c r="E67" i="30"/>
  <c r="F67" i="30" s="1"/>
  <c r="AQ66" i="30"/>
  <c r="AR66" i="30" s="1"/>
  <c r="E66" i="30"/>
  <c r="F66" i="30" s="1"/>
  <c r="AQ65" i="30"/>
  <c r="AR65" i="30" s="1"/>
  <c r="E65" i="30"/>
  <c r="F65" i="30" s="1"/>
  <c r="AQ64" i="30"/>
  <c r="AR64" i="30" s="1"/>
  <c r="E64" i="30"/>
  <c r="F64" i="30" s="1"/>
  <c r="AQ63" i="30"/>
  <c r="AR63" i="30" s="1"/>
  <c r="E63" i="30"/>
  <c r="F63" i="30" s="1"/>
  <c r="AQ62" i="30"/>
  <c r="AR62" i="30" s="1"/>
  <c r="E62" i="30"/>
  <c r="F62" i="30" s="1"/>
  <c r="AQ61" i="30"/>
  <c r="AR61" i="30" s="1"/>
  <c r="E61" i="30"/>
  <c r="F61" i="30" s="1"/>
  <c r="AQ60" i="30"/>
  <c r="AR60" i="30" s="1"/>
  <c r="E60" i="30"/>
  <c r="F60" i="30" s="1"/>
  <c r="AQ59" i="30"/>
  <c r="AR59" i="30" s="1"/>
  <c r="E59" i="30"/>
  <c r="F59" i="30" s="1"/>
  <c r="AQ58" i="30"/>
  <c r="AR58" i="30" s="1"/>
  <c r="E58" i="30"/>
  <c r="F58" i="30" s="1"/>
  <c r="AQ57" i="30"/>
  <c r="AR57" i="30" s="1"/>
  <c r="E57" i="30"/>
  <c r="F57" i="30" s="1"/>
  <c r="AQ56" i="30"/>
  <c r="AR56" i="30" s="1"/>
  <c r="E56" i="30"/>
  <c r="F56" i="30" s="1"/>
  <c r="AQ55" i="30"/>
  <c r="AR55" i="30" s="1"/>
  <c r="E55" i="30"/>
  <c r="F55" i="30" s="1"/>
  <c r="AQ54" i="30"/>
  <c r="AR54" i="30" s="1"/>
  <c r="E54" i="30"/>
  <c r="F54" i="30" s="1"/>
  <c r="AQ53" i="30"/>
  <c r="AR53" i="30" s="1"/>
  <c r="E53" i="30"/>
  <c r="F53" i="30" s="1"/>
  <c r="AQ52" i="30"/>
  <c r="AR52" i="30" s="1"/>
  <c r="E52" i="30"/>
  <c r="F52" i="30" s="1"/>
  <c r="AQ51" i="30"/>
  <c r="AR51" i="30" s="1"/>
  <c r="E51" i="30"/>
  <c r="F51" i="30" s="1"/>
  <c r="AQ50" i="30"/>
  <c r="AR50" i="30" s="1"/>
  <c r="E50" i="30"/>
  <c r="F50" i="30" s="1"/>
  <c r="AQ49" i="30"/>
  <c r="AR49" i="30" s="1"/>
  <c r="E49" i="30"/>
  <c r="F49" i="30" s="1"/>
  <c r="E48" i="30"/>
  <c r="F48" i="30" s="1"/>
  <c r="E47" i="30"/>
  <c r="F47" i="30" s="1"/>
  <c r="E46" i="30"/>
  <c r="F46" i="30" s="1"/>
  <c r="E45" i="30"/>
  <c r="F45" i="30" s="1"/>
  <c r="E44" i="30"/>
  <c r="F44" i="30" s="1"/>
  <c r="E43" i="30"/>
  <c r="F43" i="30" s="1"/>
  <c r="E42" i="30"/>
  <c r="F42" i="30" s="1"/>
  <c r="E41" i="30"/>
  <c r="F41" i="30" s="1"/>
  <c r="E40" i="30"/>
  <c r="F40" i="30" s="1"/>
  <c r="E39" i="30"/>
  <c r="F39" i="30" s="1"/>
  <c r="E38" i="30"/>
  <c r="F38" i="30" s="1"/>
  <c r="E37" i="30"/>
  <c r="F37" i="30" s="1"/>
  <c r="E36" i="30"/>
  <c r="F36" i="30" s="1"/>
  <c r="E35" i="30"/>
  <c r="F35" i="30" s="1"/>
  <c r="E34" i="30"/>
  <c r="F34" i="30" s="1"/>
  <c r="E33" i="30"/>
  <c r="F33" i="30" s="1"/>
  <c r="E32" i="30"/>
  <c r="F32" i="30" s="1"/>
  <c r="E31" i="30"/>
  <c r="F31" i="30" s="1"/>
  <c r="E30" i="30"/>
  <c r="F30" i="30" s="1"/>
  <c r="E29" i="30"/>
  <c r="F29" i="30" s="1"/>
  <c r="E28" i="30"/>
  <c r="F28" i="30" s="1"/>
  <c r="E27" i="30"/>
  <c r="F27" i="30" s="1"/>
  <c r="E26" i="30"/>
  <c r="F26" i="30" s="1"/>
  <c r="E25" i="30"/>
  <c r="F25" i="30" s="1"/>
  <c r="E24" i="30"/>
  <c r="F24" i="30" s="1"/>
  <c r="E23" i="30"/>
  <c r="F23" i="30" s="1"/>
  <c r="E22" i="30"/>
  <c r="F22" i="30" s="1"/>
  <c r="E21" i="30"/>
  <c r="F21" i="30" s="1"/>
  <c r="E20" i="30"/>
  <c r="F20" i="30" s="1"/>
  <c r="E19" i="30"/>
  <c r="F19" i="30" s="1"/>
  <c r="E18" i="30"/>
  <c r="F18" i="30" s="1"/>
  <c r="E17" i="30"/>
  <c r="F17" i="30" s="1"/>
  <c r="E16" i="30"/>
  <c r="F16" i="30" s="1"/>
  <c r="E15" i="30"/>
  <c r="F15" i="30" s="1"/>
  <c r="E14" i="30"/>
  <c r="F14" i="30" s="1"/>
  <c r="E13" i="30"/>
  <c r="F13" i="30" s="1"/>
  <c r="E12" i="30"/>
  <c r="F12" i="30" s="1"/>
  <c r="E11" i="30"/>
  <c r="F11" i="30" s="1"/>
  <c r="E10" i="30"/>
  <c r="F10" i="30" s="1"/>
  <c r="E9" i="30"/>
  <c r="F9" i="30" s="1"/>
  <c r="X200" i="38"/>
  <c r="Y200" i="38" s="1"/>
  <c r="F200" i="38"/>
  <c r="G200" i="38" s="1"/>
  <c r="X199" i="38"/>
  <c r="Y199" i="38" s="1"/>
  <c r="F199" i="38"/>
  <c r="G199" i="38" s="1"/>
  <c r="X198" i="38"/>
  <c r="Y198" i="38" s="1"/>
  <c r="F198" i="38"/>
  <c r="G198" i="38" s="1"/>
  <c r="X197" i="38"/>
  <c r="Y197" i="38" s="1"/>
  <c r="F197" i="38"/>
  <c r="G197" i="38" s="1"/>
  <c r="X196" i="38"/>
  <c r="Y196" i="38" s="1"/>
  <c r="F196" i="38"/>
  <c r="G196" i="38" s="1"/>
  <c r="X195" i="38"/>
  <c r="Y195" i="38" s="1"/>
  <c r="F195" i="38"/>
  <c r="G195" i="38" s="1"/>
  <c r="X194" i="38"/>
  <c r="Y194" i="38" s="1"/>
  <c r="F194" i="38"/>
  <c r="G194" i="38" s="1"/>
  <c r="X193" i="38"/>
  <c r="Y193" i="38" s="1"/>
  <c r="F193" i="38"/>
  <c r="G193" i="38" s="1"/>
  <c r="X192" i="38"/>
  <c r="Y192" i="38" s="1"/>
  <c r="F192" i="38"/>
  <c r="G192" i="38" s="1"/>
  <c r="X191" i="38"/>
  <c r="Y191" i="38" s="1"/>
  <c r="F191" i="38"/>
  <c r="G191" i="38" s="1"/>
  <c r="X190" i="38"/>
  <c r="Y190" i="38" s="1"/>
  <c r="F190" i="38"/>
  <c r="G190" i="38" s="1"/>
  <c r="X189" i="38"/>
  <c r="Y189" i="38" s="1"/>
  <c r="F189" i="38"/>
  <c r="G189" i="38" s="1"/>
  <c r="X188" i="38"/>
  <c r="Y188" i="38" s="1"/>
  <c r="F188" i="38"/>
  <c r="G188" i="38" s="1"/>
  <c r="X187" i="38"/>
  <c r="Y187" i="38" s="1"/>
  <c r="F187" i="38"/>
  <c r="G187" i="38" s="1"/>
  <c r="X186" i="38"/>
  <c r="Y186" i="38" s="1"/>
  <c r="F186" i="38"/>
  <c r="G186" i="38" s="1"/>
  <c r="X185" i="38"/>
  <c r="Y185" i="38" s="1"/>
  <c r="F185" i="38"/>
  <c r="G185" i="38" s="1"/>
  <c r="X184" i="38"/>
  <c r="Y184" i="38" s="1"/>
  <c r="F184" i="38"/>
  <c r="G184" i="38" s="1"/>
  <c r="X183" i="38"/>
  <c r="Y183" i="38" s="1"/>
  <c r="F183" i="38"/>
  <c r="G183" i="38" s="1"/>
  <c r="X182" i="38"/>
  <c r="Y182" i="38" s="1"/>
  <c r="F182" i="38"/>
  <c r="G182" i="38" s="1"/>
  <c r="X181" i="38"/>
  <c r="Y181" i="38" s="1"/>
  <c r="F181" i="38"/>
  <c r="G181" i="38" s="1"/>
  <c r="X180" i="38"/>
  <c r="Y180" i="38" s="1"/>
  <c r="F180" i="38"/>
  <c r="G180" i="38" s="1"/>
  <c r="X179" i="38"/>
  <c r="Y179" i="38" s="1"/>
  <c r="F179" i="38"/>
  <c r="G179" i="38" s="1"/>
  <c r="X178" i="38"/>
  <c r="Y178" i="38" s="1"/>
  <c r="F178" i="38"/>
  <c r="G178" i="38" s="1"/>
  <c r="X177" i="38"/>
  <c r="Y177" i="38" s="1"/>
  <c r="F177" i="38"/>
  <c r="G177" i="38" s="1"/>
  <c r="X176" i="38"/>
  <c r="Y176" i="38" s="1"/>
  <c r="F176" i="38"/>
  <c r="G176" i="38" s="1"/>
  <c r="X175" i="38"/>
  <c r="Y175" i="38" s="1"/>
  <c r="F175" i="38"/>
  <c r="G175" i="38" s="1"/>
  <c r="X174" i="38"/>
  <c r="Y174" i="38" s="1"/>
  <c r="F174" i="38"/>
  <c r="G174" i="38" s="1"/>
  <c r="X173" i="38"/>
  <c r="Y173" i="38" s="1"/>
  <c r="F173" i="38"/>
  <c r="G173" i="38" s="1"/>
  <c r="X172" i="38"/>
  <c r="Y172" i="38" s="1"/>
  <c r="F172" i="38"/>
  <c r="G172" i="38" s="1"/>
  <c r="X171" i="38"/>
  <c r="Y171" i="38" s="1"/>
  <c r="F171" i="38"/>
  <c r="G171" i="38" s="1"/>
  <c r="X170" i="38"/>
  <c r="Y170" i="38" s="1"/>
  <c r="F170" i="38"/>
  <c r="G170" i="38" s="1"/>
  <c r="X169" i="38"/>
  <c r="Y169" i="38" s="1"/>
  <c r="F169" i="38"/>
  <c r="G169" i="38" s="1"/>
  <c r="X168" i="38"/>
  <c r="Y168" i="38" s="1"/>
  <c r="F168" i="38"/>
  <c r="G168" i="38" s="1"/>
  <c r="X167" i="38"/>
  <c r="Y167" i="38" s="1"/>
  <c r="F167" i="38"/>
  <c r="G167" i="38" s="1"/>
  <c r="X166" i="38"/>
  <c r="Y166" i="38" s="1"/>
  <c r="F166" i="38"/>
  <c r="G166" i="38" s="1"/>
  <c r="X165" i="38"/>
  <c r="Y165" i="38" s="1"/>
  <c r="F165" i="38"/>
  <c r="G165" i="38" s="1"/>
  <c r="X164" i="38"/>
  <c r="Y164" i="38" s="1"/>
  <c r="F164" i="38"/>
  <c r="G164" i="38" s="1"/>
  <c r="X163" i="38"/>
  <c r="Y163" i="38" s="1"/>
  <c r="F163" i="38"/>
  <c r="G163" i="38" s="1"/>
  <c r="X162" i="38"/>
  <c r="Y162" i="38" s="1"/>
  <c r="F162" i="38"/>
  <c r="G162" i="38" s="1"/>
  <c r="X161" i="38"/>
  <c r="Y161" i="38" s="1"/>
  <c r="F161" i="38"/>
  <c r="G161" i="38" s="1"/>
  <c r="X160" i="38"/>
  <c r="Y160" i="38" s="1"/>
  <c r="F160" i="38"/>
  <c r="G160" i="38" s="1"/>
  <c r="X159" i="38"/>
  <c r="Y159" i="38" s="1"/>
  <c r="F159" i="38"/>
  <c r="G159" i="38" s="1"/>
  <c r="X158" i="38"/>
  <c r="Y158" i="38" s="1"/>
  <c r="F158" i="38"/>
  <c r="G158" i="38" s="1"/>
  <c r="X157" i="38"/>
  <c r="Y157" i="38" s="1"/>
  <c r="F157" i="38"/>
  <c r="G157" i="38" s="1"/>
  <c r="X156" i="38"/>
  <c r="Y156" i="38" s="1"/>
  <c r="F156" i="38"/>
  <c r="G156" i="38" s="1"/>
  <c r="X155" i="38"/>
  <c r="Y155" i="38" s="1"/>
  <c r="F155" i="38"/>
  <c r="G155" i="38" s="1"/>
  <c r="X154" i="38"/>
  <c r="Y154" i="38" s="1"/>
  <c r="F154" i="38"/>
  <c r="G154" i="38" s="1"/>
  <c r="X153" i="38"/>
  <c r="Y153" i="38" s="1"/>
  <c r="F153" i="38"/>
  <c r="G153" i="38" s="1"/>
  <c r="X152" i="38"/>
  <c r="Y152" i="38" s="1"/>
  <c r="F152" i="38"/>
  <c r="G152" i="38" s="1"/>
  <c r="X151" i="38"/>
  <c r="Y151" i="38" s="1"/>
  <c r="F151" i="38"/>
  <c r="G151" i="38" s="1"/>
  <c r="X150" i="38"/>
  <c r="Y150" i="38" s="1"/>
  <c r="F150" i="38"/>
  <c r="G150" i="38" s="1"/>
  <c r="X149" i="38"/>
  <c r="Y149" i="38" s="1"/>
  <c r="F149" i="38"/>
  <c r="G149" i="38" s="1"/>
  <c r="X148" i="38"/>
  <c r="Y148" i="38" s="1"/>
  <c r="F148" i="38"/>
  <c r="G148" i="38" s="1"/>
  <c r="X147" i="38"/>
  <c r="Y147" i="38" s="1"/>
  <c r="F147" i="38"/>
  <c r="G147" i="38" s="1"/>
  <c r="X146" i="38"/>
  <c r="Y146" i="38" s="1"/>
  <c r="F146" i="38"/>
  <c r="G146" i="38" s="1"/>
  <c r="X145" i="38"/>
  <c r="Y145" i="38" s="1"/>
  <c r="F145" i="38"/>
  <c r="G145" i="38" s="1"/>
  <c r="X144" i="38"/>
  <c r="Y144" i="38" s="1"/>
  <c r="F144" i="38"/>
  <c r="G144" i="38" s="1"/>
  <c r="X143" i="38"/>
  <c r="Y143" i="38" s="1"/>
  <c r="F143" i="38"/>
  <c r="G143" i="38" s="1"/>
  <c r="X142" i="38"/>
  <c r="Y142" i="38" s="1"/>
  <c r="F142" i="38"/>
  <c r="G142" i="38" s="1"/>
  <c r="X141" i="38"/>
  <c r="Y141" i="38" s="1"/>
  <c r="F141" i="38"/>
  <c r="G141" i="38" s="1"/>
  <c r="X140" i="38"/>
  <c r="Y140" i="38" s="1"/>
  <c r="F140" i="38"/>
  <c r="G140" i="38" s="1"/>
  <c r="X139" i="38"/>
  <c r="Y139" i="38" s="1"/>
  <c r="F139" i="38"/>
  <c r="G139" i="38" s="1"/>
  <c r="X138" i="38"/>
  <c r="Y138" i="38" s="1"/>
  <c r="F138" i="38"/>
  <c r="G138" i="38" s="1"/>
  <c r="X137" i="38"/>
  <c r="Y137" i="38" s="1"/>
  <c r="F137" i="38"/>
  <c r="G137" i="38" s="1"/>
  <c r="X136" i="38"/>
  <c r="Y136" i="38" s="1"/>
  <c r="F136" i="38"/>
  <c r="G136" i="38" s="1"/>
  <c r="X135" i="38"/>
  <c r="Y135" i="38" s="1"/>
  <c r="F135" i="38"/>
  <c r="G135" i="38" s="1"/>
  <c r="X134" i="38"/>
  <c r="Y134" i="38" s="1"/>
  <c r="F134" i="38"/>
  <c r="G134" i="38" s="1"/>
  <c r="X133" i="38"/>
  <c r="Y133" i="38" s="1"/>
  <c r="F133" i="38"/>
  <c r="G133" i="38" s="1"/>
  <c r="X132" i="38"/>
  <c r="Y132" i="38" s="1"/>
  <c r="F132" i="38"/>
  <c r="G132" i="38" s="1"/>
  <c r="X131" i="38"/>
  <c r="Y131" i="38" s="1"/>
  <c r="F131" i="38"/>
  <c r="G131" i="38" s="1"/>
  <c r="X130" i="38"/>
  <c r="Y130" i="38" s="1"/>
  <c r="F130" i="38"/>
  <c r="G130" i="38" s="1"/>
  <c r="X129" i="38"/>
  <c r="Y129" i="38" s="1"/>
  <c r="F129" i="38"/>
  <c r="G129" i="38" s="1"/>
  <c r="X128" i="38"/>
  <c r="Y128" i="38" s="1"/>
  <c r="F128" i="38"/>
  <c r="G128" i="38" s="1"/>
  <c r="X127" i="38"/>
  <c r="Y127" i="38" s="1"/>
  <c r="F127" i="38"/>
  <c r="G127" i="38" s="1"/>
  <c r="X126" i="38"/>
  <c r="Y126" i="38" s="1"/>
  <c r="F126" i="38"/>
  <c r="G126" i="38" s="1"/>
  <c r="X125" i="38"/>
  <c r="Y125" i="38" s="1"/>
  <c r="F125" i="38"/>
  <c r="G125" i="38" s="1"/>
  <c r="X124" i="38"/>
  <c r="Y124" i="38" s="1"/>
  <c r="F124" i="38"/>
  <c r="G124" i="38" s="1"/>
  <c r="X123" i="38"/>
  <c r="Y123" i="38" s="1"/>
  <c r="F123" i="38"/>
  <c r="G123" i="38" s="1"/>
  <c r="X122" i="38"/>
  <c r="Y122" i="38" s="1"/>
  <c r="F122" i="38"/>
  <c r="G122" i="38" s="1"/>
  <c r="X121" i="38"/>
  <c r="Y121" i="38" s="1"/>
  <c r="F121" i="38"/>
  <c r="G121" i="38" s="1"/>
  <c r="X120" i="38"/>
  <c r="Y120" i="38" s="1"/>
  <c r="F120" i="38"/>
  <c r="G120" i="38" s="1"/>
  <c r="X119" i="38"/>
  <c r="Y119" i="38" s="1"/>
  <c r="F119" i="38"/>
  <c r="G119" i="38" s="1"/>
  <c r="X118" i="38"/>
  <c r="Y118" i="38" s="1"/>
  <c r="F118" i="38"/>
  <c r="G118" i="38" s="1"/>
  <c r="X117" i="38"/>
  <c r="Y117" i="38" s="1"/>
  <c r="F117" i="38"/>
  <c r="G117" i="38" s="1"/>
  <c r="X116" i="38"/>
  <c r="Y116" i="38" s="1"/>
  <c r="F116" i="38"/>
  <c r="G116" i="38" s="1"/>
  <c r="X115" i="38"/>
  <c r="Y115" i="38" s="1"/>
  <c r="F115" i="38"/>
  <c r="G115" i="38" s="1"/>
  <c r="X114" i="38"/>
  <c r="Y114" i="38" s="1"/>
  <c r="F114" i="38"/>
  <c r="G114" i="38" s="1"/>
  <c r="X113" i="38"/>
  <c r="Y113" i="38" s="1"/>
  <c r="F113" i="38"/>
  <c r="G113" i="38" s="1"/>
  <c r="X112" i="38"/>
  <c r="Y112" i="38" s="1"/>
  <c r="F112" i="38"/>
  <c r="G112" i="38" s="1"/>
  <c r="X111" i="38"/>
  <c r="Y111" i="38" s="1"/>
  <c r="F111" i="38"/>
  <c r="G111" i="38" s="1"/>
  <c r="X110" i="38"/>
  <c r="Y110" i="38" s="1"/>
  <c r="F110" i="38"/>
  <c r="G110" i="38" s="1"/>
  <c r="X109" i="38"/>
  <c r="Y109" i="38" s="1"/>
  <c r="F109" i="38"/>
  <c r="G109" i="38" s="1"/>
  <c r="X108" i="38"/>
  <c r="Y108" i="38" s="1"/>
  <c r="F108" i="38"/>
  <c r="G108" i="38" s="1"/>
  <c r="X107" i="38"/>
  <c r="Y107" i="38" s="1"/>
  <c r="F107" i="38"/>
  <c r="G107" i="38" s="1"/>
  <c r="X106" i="38"/>
  <c r="Y106" i="38" s="1"/>
  <c r="F106" i="38"/>
  <c r="G106" i="38" s="1"/>
  <c r="X105" i="38"/>
  <c r="Y105" i="38" s="1"/>
  <c r="F105" i="38"/>
  <c r="G105" i="38" s="1"/>
  <c r="X104" i="38"/>
  <c r="Y104" i="38" s="1"/>
  <c r="F104" i="38"/>
  <c r="G104" i="38" s="1"/>
  <c r="X103" i="38"/>
  <c r="Y103" i="38" s="1"/>
  <c r="F103" i="38"/>
  <c r="G103" i="38" s="1"/>
  <c r="X102" i="38"/>
  <c r="Y102" i="38" s="1"/>
  <c r="F102" i="38"/>
  <c r="G102" i="38" s="1"/>
  <c r="X101" i="38"/>
  <c r="Y101" i="38" s="1"/>
  <c r="F101" i="38"/>
  <c r="G101" i="38" s="1"/>
  <c r="X100" i="38"/>
  <c r="Y100" i="38" s="1"/>
  <c r="F100" i="38"/>
  <c r="G100" i="38" s="1"/>
  <c r="X99" i="38"/>
  <c r="Y99" i="38" s="1"/>
  <c r="F99" i="38"/>
  <c r="G99" i="38" s="1"/>
  <c r="X98" i="38"/>
  <c r="Y98" i="38" s="1"/>
  <c r="G98" i="38"/>
  <c r="F98" i="38"/>
  <c r="X97" i="38"/>
  <c r="Y97" i="38" s="1"/>
  <c r="F97" i="38"/>
  <c r="G97" i="38" s="1"/>
  <c r="X96" i="38"/>
  <c r="Y96" i="38" s="1"/>
  <c r="F96" i="38"/>
  <c r="G96" i="38" s="1"/>
  <c r="X95" i="38"/>
  <c r="Y95" i="38" s="1"/>
  <c r="F95" i="38"/>
  <c r="G95" i="38" s="1"/>
  <c r="X94" i="38"/>
  <c r="Y94" i="38" s="1"/>
  <c r="F94" i="38"/>
  <c r="G94" i="38" s="1"/>
  <c r="X93" i="38"/>
  <c r="Y93" i="38" s="1"/>
  <c r="F93" i="38"/>
  <c r="G93" i="38" s="1"/>
  <c r="X92" i="38"/>
  <c r="Y92" i="38" s="1"/>
  <c r="F92" i="38"/>
  <c r="G92" i="38" s="1"/>
  <c r="X91" i="38"/>
  <c r="Y91" i="38" s="1"/>
  <c r="F91" i="38"/>
  <c r="G91" i="38" s="1"/>
  <c r="X90" i="38"/>
  <c r="Y90" i="38" s="1"/>
  <c r="F90" i="38"/>
  <c r="G90" i="38" s="1"/>
  <c r="X89" i="38"/>
  <c r="Y89" i="38" s="1"/>
  <c r="F89" i="38"/>
  <c r="G89" i="38" s="1"/>
  <c r="X88" i="38"/>
  <c r="Y88" i="38" s="1"/>
  <c r="G88" i="38"/>
  <c r="F88" i="38"/>
  <c r="X87" i="38"/>
  <c r="Y87" i="38" s="1"/>
  <c r="F87" i="38"/>
  <c r="G87" i="38" s="1"/>
  <c r="X86" i="38"/>
  <c r="Y86" i="38" s="1"/>
  <c r="F86" i="38"/>
  <c r="G86" i="38" s="1"/>
  <c r="X85" i="38"/>
  <c r="Y85" i="38" s="1"/>
  <c r="F85" i="38"/>
  <c r="G85" i="38" s="1"/>
  <c r="X84" i="38"/>
  <c r="Y84" i="38" s="1"/>
  <c r="F84" i="38"/>
  <c r="G84" i="38" s="1"/>
  <c r="X83" i="38"/>
  <c r="Y83" i="38" s="1"/>
  <c r="F83" i="38"/>
  <c r="G83" i="38" s="1"/>
  <c r="X82" i="38"/>
  <c r="Y82" i="38" s="1"/>
  <c r="F82" i="38"/>
  <c r="G82" i="38" s="1"/>
  <c r="X81" i="38"/>
  <c r="Y81" i="38" s="1"/>
  <c r="F81" i="38"/>
  <c r="G81" i="38" s="1"/>
  <c r="X80" i="38"/>
  <c r="Y80" i="38" s="1"/>
  <c r="F80" i="38"/>
  <c r="G80" i="38" s="1"/>
  <c r="X79" i="38"/>
  <c r="Y79" i="38" s="1"/>
  <c r="F79" i="38"/>
  <c r="G79" i="38" s="1"/>
  <c r="X78" i="38"/>
  <c r="Y78" i="38" s="1"/>
  <c r="F78" i="38"/>
  <c r="G78" i="38" s="1"/>
  <c r="X77" i="38"/>
  <c r="Y77" i="38" s="1"/>
  <c r="F77" i="38"/>
  <c r="G77" i="38" s="1"/>
  <c r="X76" i="38"/>
  <c r="Y76" i="38" s="1"/>
  <c r="G76" i="38"/>
  <c r="F76" i="38"/>
  <c r="X75" i="38"/>
  <c r="Y75" i="38" s="1"/>
  <c r="F75" i="38"/>
  <c r="G75" i="38" s="1"/>
  <c r="X74" i="38"/>
  <c r="Y74" i="38" s="1"/>
  <c r="F74" i="38"/>
  <c r="G74" i="38" s="1"/>
  <c r="X73" i="38"/>
  <c r="Y73" i="38" s="1"/>
  <c r="F73" i="38"/>
  <c r="G73" i="38" s="1"/>
  <c r="X72" i="38"/>
  <c r="Y72" i="38" s="1"/>
  <c r="F72" i="38"/>
  <c r="G72" i="38" s="1"/>
  <c r="X71" i="38"/>
  <c r="Y71" i="38" s="1"/>
  <c r="F71" i="38"/>
  <c r="G71" i="38" s="1"/>
  <c r="X70" i="38"/>
  <c r="Y70" i="38" s="1"/>
  <c r="F70" i="38"/>
  <c r="G70" i="38" s="1"/>
  <c r="X69" i="38"/>
  <c r="Y69" i="38" s="1"/>
  <c r="F69" i="38"/>
  <c r="G69" i="38" s="1"/>
  <c r="X68" i="38"/>
  <c r="Y68" i="38" s="1"/>
  <c r="F68" i="38"/>
  <c r="G68" i="38" s="1"/>
  <c r="X67" i="38"/>
  <c r="Y67" i="38" s="1"/>
  <c r="F67" i="38"/>
  <c r="G67" i="38" s="1"/>
  <c r="X66" i="38"/>
  <c r="Y66" i="38" s="1"/>
  <c r="G66" i="38"/>
  <c r="F66" i="38"/>
  <c r="X65" i="38"/>
  <c r="Y65" i="38" s="1"/>
  <c r="F65" i="38"/>
  <c r="G65" i="38" s="1"/>
  <c r="X64" i="38"/>
  <c r="Y64" i="38" s="1"/>
  <c r="F64" i="38"/>
  <c r="G64" i="38" s="1"/>
  <c r="X63" i="38"/>
  <c r="Y63" i="38" s="1"/>
  <c r="F63" i="38"/>
  <c r="G63" i="38" s="1"/>
  <c r="X62" i="38"/>
  <c r="Y62" i="38" s="1"/>
  <c r="F62" i="38"/>
  <c r="G62" i="38" s="1"/>
  <c r="X61" i="38"/>
  <c r="Y61" i="38" s="1"/>
  <c r="F61" i="38"/>
  <c r="G61" i="38" s="1"/>
  <c r="X60" i="38"/>
  <c r="Y60" i="38" s="1"/>
  <c r="F60" i="38"/>
  <c r="G60" i="38" s="1"/>
  <c r="X59" i="38"/>
  <c r="Y59" i="38" s="1"/>
  <c r="F59" i="38"/>
  <c r="G59" i="38" s="1"/>
  <c r="X58" i="38"/>
  <c r="Y58" i="38" s="1"/>
  <c r="F58" i="38"/>
  <c r="G58" i="38" s="1"/>
  <c r="X57" i="38"/>
  <c r="Y57" i="38" s="1"/>
  <c r="F57" i="38"/>
  <c r="G57" i="38" s="1"/>
  <c r="X56" i="38"/>
  <c r="Y56" i="38" s="1"/>
  <c r="G56" i="38"/>
  <c r="F56" i="38"/>
  <c r="X55" i="38"/>
  <c r="Y55" i="38" s="1"/>
  <c r="F55" i="38"/>
  <c r="G55" i="38" s="1"/>
  <c r="X54" i="38"/>
  <c r="Y54" i="38" s="1"/>
  <c r="F54" i="38"/>
  <c r="G54" i="38" s="1"/>
  <c r="X53" i="38"/>
  <c r="Y53" i="38" s="1"/>
  <c r="F53" i="38"/>
  <c r="G53" i="38" s="1"/>
  <c r="X52" i="38"/>
  <c r="Y52" i="38" s="1"/>
  <c r="F52" i="38"/>
  <c r="G52" i="38" s="1"/>
  <c r="X51" i="38"/>
  <c r="Y51" i="38" s="1"/>
  <c r="F51" i="38"/>
  <c r="G51" i="38" s="1"/>
  <c r="X50" i="38"/>
  <c r="Y50" i="38" s="1"/>
  <c r="F50" i="38"/>
  <c r="G50" i="38" s="1"/>
  <c r="F49" i="38"/>
  <c r="G49" i="38" s="1"/>
  <c r="F48" i="38"/>
  <c r="G48" i="38" s="1"/>
  <c r="F47" i="38"/>
  <c r="G47" i="38" s="1"/>
  <c r="F46" i="38"/>
  <c r="G46" i="38" s="1"/>
  <c r="F45" i="38"/>
  <c r="G45" i="38" s="1"/>
  <c r="F44" i="38"/>
  <c r="G44" i="38" s="1"/>
  <c r="F43" i="38"/>
  <c r="G43" i="38" s="1"/>
  <c r="F42" i="38"/>
  <c r="G42" i="38" s="1"/>
  <c r="F41" i="38"/>
  <c r="G41" i="38" s="1"/>
  <c r="F40" i="38"/>
  <c r="G40" i="38" s="1"/>
  <c r="F39" i="38"/>
  <c r="G39" i="38" s="1"/>
  <c r="F38" i="38"/>
  <c r="G38" i="38" s="1"/>
  <c r="F37" i="38"/>
  <c r="G37" i="38" s="1"/>
  <c r="F36" i="38"/>
  <c r="G36" i="38" s="1"/>
  <c r="F35" i="38"/>
  <c r="G35" i="38" s="1"/>
  <c r="F34" i="38"/>
  <c r="G34" i="38" s="1"/>
  <c r="F33" i="38"/>
  <c r="G33" i="38" s="1"/>
  <c r="F32" i="38"/>
  <c r="G32" i="38" s="1"/>
  <c r="F31" i="38"/>
  <c r="G31" i="38" s="1"/>
  <c r="F30" i="38"/>
  <c r="G30" i="38" s="1"/>
  <c r="F29" i="38"/>
  <c r="G29" i="38" s="1"/>
  <c r="F28" i="38"/>
  <c r="G28" i="38" s="1"/>
  <c r="F27" i="38"/>
  <c r="G27" i="38" s="1"/>
  <c r="F26" i="38"/>
  <c r="G26" i="38" s="1"/>
  <c r="F25" i="38"/>
  <c r="G25" i="38" s="1"/>
  <c r="F24" i="38"/>
  <c r="G24" i="38" s="1"/>
  <c r="F23" i="38"/>
  <c r="G23" i="38" s="1"/>
  <c r="F22" i="38"/>
  <c r="G22" i="38" s="1"/>
  <c r="F21" i="38"/>
  <c r="G21" i="38" s="1"/>
  <c r="F20" i="38"/>
  <c r="G20" i="38" s="1"/>
  <c r="F19" i="38"/>
  <c r="G19" i="38" s="1"/>
  <c r="F18" i="38"/>
  <c r="G18" i="38" s="1"/>
  <c r="F17" i="38"/>
  <c r="G17" i="38" s="1"/>
  <c r="F16" i="38"/>
  <c r="G16" i="38" s="1"/>
  <c r="F15" i="38"/>
  <c r="G15" i="38" s="1"/>
  <c r="F14" i="38"/>
  <c r="G14" i="38" s="1"/>
  <c r="F13" i="38"/>
  <c r="G13" i="38" s="1"/>
  <c r="F12" i="38"/>
  <c r="G12" i="38" s="1"/>
  <c r="F11" i="38"/>
  <c r="G11" i="38" s="1"/>
  <c r="G8" i="38"/>
  <c r="F9" i="38"/>
  <c r="G9" i="38" s="1"/>
  <c r="F10" i="38"/>
  <c r="G10" i="38" s="1"/>
  <c r="F7" i="38"/>
  <c r="G7" i="38" s="1"/>
  <c r="F6" i="38"/>
  <c r="G6" i="38" s="1"/>
  <c r="AQ15" i="46" l="1"/>
  <c r="AR15" i="46" s="1"/>
  <c r="AQ14" i="46"/>
  <c r="AR14" i="46" s="1"/>
  <c r="AQ13" i="46"/>
  <c r="AR13" i="46" s="1"/>
  <c r="AQ12" i="46"/>
  <c r="AR12" i="46" s="1"/>
  <c r="AQ11" i="46"/>
  <c r="AD11" i="46"/>
  <c r="AQ10" i="46"/>
  <c r="AD10" i="46"/>
  <c r="AQ9" i="46"/>
  <c r="AD9" i="46"/>
  <c r="AQ8" i="46"/>
  <c r="AD8" i="46"/>
  <c r="AQ7" i="46"/>
  <c r="AR7" i="46" s="1"/>
  <c r="AD7" i="46"/>
  <c r="AQ6" i="46"/>
  <c r="AD6" i="46"/>
  <c r="AR8" i="46" l="1"/>
  <c r="AR10" i="46"/>
  <c r="AR6" i="46"/>
  <c r="AR9" i="46"/>
  <c r="AR11" i="46"/>
  <c r="AQ26" i="31"/>
  <c r="AR26" i="31" s="1"/>
  <c r="AQ25" i="31"/>
  <c r="AR25" i="31" s="1"/>
  <c r="AQ24" i="31"/>
  <c r="AR24" i="31" s="1"/>
  <c r="AQ23" i="31"/>
  <c r="AR23" i="31" s="1"/>
  <c r="AQ22" i="31"/>
  <c r="AR22" i="31" s="1"/>
  <c r="AQ21" i="31"/>
  <c r="AR21" i="31" s="1"/>
  <c r="AQ20" i="31"/>
  <c r="AR20" i="31" s="1"/>
  <c r="AQ18" i="31"/>
  <c r="AR18" i="31" s="1"/>
  <c r="AQ17" i="31"/>
  <c r="AR17" i="31" s="1"/>
  <c r="AQ16" i="31"/>
  <c r="AR16" i="31" s="1"/>
  <c r="AQ15" i="31"/>
  <c r="AR15" i="31" s="1"/>
  <c r="AQ14" i="31"/>
  <c r="AR14" i="31" s="1"/>
  <c r="AQ13" i="31"/>
  <c r="AR13" i="31" s="1"/>
  <c r="AQ11" i="31"/>
  <c r="AR11" i="31" s="1"/>
  <c r="AQ10" i="31"/>
  <c r="AR10" i="31" s="1"/>
  <c r="AQ9" i="31"/>
  <c r="AR9" i="31" s="1"/>
  <c r="AQ8" i="31"/>
  <c r="AR8" i="31" s="1"/>
  <c r="AQ7" i="31"/>
  <c r="AR7" i="31" s="1"/>
  <c r="AQ48" i="30"/>
  <c r="AR48" i="30" s="1"/>
  <c r="AQ47" i="30"/>
  <c r="AR47" i="30" s="1"/>
  <c r="AQ46" i="30"/>
  <c r="AR46" i="30" s="1"/>
  <c r="AQ45" i="30"/>
  <c r="AR45" i="30" s="1"/>
  <c r="AQ44" i="30"/>
  <c r="AR44" i="30" s="1"/>
  <c r="AQ43" i="30"/>
  <c r="AR43" i="30" s="1"/>
  <c r="AQ42" i="30"/>
  <c r="AR42" i="30" s="1"/>
  <c r="AQ41" i="30"/>
  <c r="AR41" i="30" s="1"/>
  <c r="AQ40" i="30"/>
  <c r="AR40" i="30" s="1"/>
  <c r="AQ39" i="30"/>
  <c r="AR39" i="30" s="1"/>
  <c r="AQ38" i="30"/>
  <c r="AR38" i="30" s="1"/>
  <c r="AQ37" i="30"/>
  <c r="AR37" i="30" s="1"/>
  <c r="AQ36" i="30"/>
  <c r="AR36" i="30" s="1"/>
  <c r="AQ35" i="30"/>
  <c r="AR35" i="30" s="1"/>
  <c r="AQ34" i="30"/>
  <c r="AR34" i="30" s="1"/>
  <c r="AQ33" i="30"/>
  <c r="AR33" i="30" s="1"/>
  <c r="AQ32" i="30"/>
  <c r="AR32" i="30" s="1"/>
  <c r="AQ31" i="30"/>
  <c r="AR31" i="30" s="1"/>
  <c r="AQ30" i="30"/>
  <c r="AR30" i="30" s="1"/>
  <c r="AQ29" i="30"/>
  <c r="AR29" i="30" s="1"/>
  <c r="AQ28" i="30"/>
  <c r="AR28" i="30" s="1"/>
  <c r="AQ27" i="30"/>
  <c r="AR27" i="30" s="1"/>
  <c r="AQ26" i="30"/>
  <c r="AR26" i="30" s="1"/>
  <c r="AQ25" i="30"/>
  <c r="AR25" i="30" s="1"/>
  <c r="AQ24" i="30"/>
  <c r="AR24" i="30" s="1"/>
  <c r="AQ23" i="30"/>
  <c r="AR23" i="30" s="1"/>
  <c r="AQ22" i="30"/>
  <c r="AR22" i="30" s="1"/>
  <c r="AQ21" i="30"/>
  <c r="AR21" i="30" s="1"/>
  <c r="AQ20" i="30"/>
  <c r="AR20" i="30" s="1"/>
  <c r="AQ19" i="30"/>
  <c r="AR19" i="30" s="1"/>
  <c r="AQ18" i="30"/>
  <c r="AR18" i="30" s="1"/>
  <c r="AQ17" i="30"/>
  <c r="AR17" i="30" s="1"/>
  <c r="AQ16" i="30"/>
  <c r="AR16" i="30" s="1"/>
  <c r="AQ15" i="30"/>
  <c r="AR15" i="30" s="1"/>
  <c r="AQ14" i="30"/>
  <c r="AR14" i="30" s="1"/>
  <c r="AQ13" i="30"/>
  <c r="AR13" i="30" s="1"/>
  <c r="AQ12" i="30"/>
  <c r="AR12" i="30" s="1"/>
  <c r="AQ11" i="30"/>
  <c r="AR11" i="30" s="1"/>
  <c r="AQ10" i="30"/>
  <c r="AR10" i="30" s="1"/>
  <c r="AQ9" i="30"/>
  <c r="AR9" i="30" s="1"/>
  <c r="AQ8" i="30"/>
  <c r="AR8" i="30" s="1"/>
  <c r="X7" i="44"/>
  <c r="X8" i="44"/>
  <c r="X9" i="44"/>
  <c r="X10" i="44"/>
  <c r="X11" i="44"/>
  <c r="X12" i="44"/>
  <c r="X6" i="44"/>
  <c r="X9" i="38"/>
  <c r="Y9" i="38" s="1"/>
  <c r="X10" i="38"/>
  <c r="Y10" i="38" s="1"/>
  <c r="X11" i="38"/>
  <c r="Y11" i="38" s="1"/>
  <c r="X12" i="38"/>
  <c r="Y12" i="38" s="1"/>
  <c r="X13" i="38"/>
  <c r="Y13" i="38" s="1"/>
  <c r="X14" i="38"/>
  <c r="Y14" i="38" s="1"/>
  <c r="X15" i="38"/>
  <c r="Y15" i="38" s="1"/>
  <c r="X16" i="38"/>
  <c r="Y16" i="38" s="1"/>
  <c r="X17" i="38"/>
  <c r="Y17" i="38" s="1"/>
  <c r="X18" i="38"/>
  <c r="Y18" i="38" s="1"/>
  <c r="X19" i="38"/>
  <c r="Y19" i="38" s="1"/>
  <c r="X20" i="38"/>
  <c r="Y20" i="38" s="1"/>
  <c r="X21" i="38"/>
  <c r="Y21" i="38" s="1"/>
  <c r="X22" i="38"/>
  <c r="Y22" i="38" s="1"/>
  <c r="X23" i="38"/>
  <c r="Y23" i="38" s="1"/>
  <c r="X24" i="38"/>
  <c r="Y24" i="38" s="1"/>
  <c r="X25" i="38"/>
  <c r="Y25" i="38" s="1"/>
  <c r="X26" i="38"/>
  <c r="Y26" i="38" s="1"/>
  <c r="X27" i="38"/>
  <c r="Y27" i="38" s="1"/>
  <c r="X28" i="38"/>
  <c r="Y28" i="38" s="1"/>
  <c r="X29" i="38"/>
  <c r="Y29" i="38" s="1"/>
  <c r="X30" i="38"/>
  <c r="Y30" i="38" s="1"/>
  <c r="X31" i="38"/>
  <c r="Y31" i="38" s="1"/>
  <c r="X32" i="38"/>
  <c r="Y32" i="38" s="1"/>
  <c r="X33" i="38"/>
  <c r="Y33" i="38" s="1"/>
  <c r="X34" i="38"/>
  <c r="Y34" i="38" s="1"/>
  <c r="X35" i="38"/>
  <c r="Y35" i="38" s="1"/>
  <c r="X36" i="38"/>
  <c r="Y36" i="38" s="1"/>
  <c r="X37" i="38"/>
  <c r="Y37" i="38" s="1"/>
  <c r="X38" i="38"/>
  <c r="Y38" i="38" s="1"/>
  <c r="X39" i="38"/>
  <c r="Y39" i="38" s="1"/>
  <c r="X40" i="38"/>
  <c r="Y40" i="38" s="1"/>
  <c r="X41" i="38"/>
  <c r="Y41" i="38" s="1"/>
  <c r="X42" i="38"/>
  <c r="Y42" i="38" s="1"/>
  <c r="X43" i="38"/>
  <c r="Y43" i="38" s="1"/>
  <c r="X44" i="38"/>
  <c r="Y44" i="38" s="1"/>
  <c r="X45" i="38"/>
  <c r="Y45" i="38" s="1"/>
  <c r="X46" i="38"/>
  <c r="Y46" i="38" s="1"/>
  <c r="X47" i="38"/>
  <c r="Y47" i="38" s="1"/>
  <c r="X48" i="38"/>
  <c r="Y48" i="38" s="1"/>
  <c r="X49" i="38"/>
  <c r="Y49" i="38" s="1"/>
  <c r="Y12" i="44" l="1"/>
  <c r="Y11" i="44"/>
  <c r="Y10" i="44"/>
  <c r="Y9" i="44"/>
  <c r="Y8" i="44"/>
  <c r="Y7" i="44"/>
  <c r="Y6" i="44"/>
  <c r="U61" i="41"/>
  <c r="T61" i="41"/>
  <c r="B17" i="41"/>
  <c r="D11" i="41"/>
  <c r="V13" i="41"/>
  <c r="D9" i="41" l="1"/>
  <c r="D10" i="41"/>
  <c r="D12" i="41"/>
  <c r="V12" i="41"/>
  <c r="D13" i="41"/>
  <c r="W13" i="41"/>
  <c r="Y13" i="41" s="1"/>
  <c r="D14" i="41"/>
  <c r="V14" i="41"/>
  <c r="W14" i="41" s="1"/>
  <c r="X14" i="41" s="1"/>
  <c r="D15" i="41"/>
  <c r="V15" i="41"/>
  <c r="W15" i="41" s="1"/>
  <c r="D16" i="41"/>
  <c r="V16" i="41"/>
  <c r="W16" i="41" s="1"/>
  <c r="X16" i="41" s="1"/>
  <c r="C17" i="41"/>
  <c r="V17" i="41"/>
  <c r="W17" i="41" s="1"/>
  <c r="X17" i="41" s="1"/>
  <c r="V18" i="41"/>
  <c r="V19" i="41"/>
  <c r="W19" i="41" s="1"/>
  <c r="V20" i="41"/>
  <c r="W20" i="41" s="1"/>
  <c r="X20" i="41" s="1"/>
  <c r="V21" i="41"/>
  <c r="W21" i="41" s="1"/>
  <c r="X21" i="41" s="1"/>
  <c r="V22" i="41"/>
  <c r="V23" i="41"/>
  <c r="W23" i="41" s="1"/>
  <c r="C24" i="41"/>
  <c r="D24" i="41"/>
  <c r="I24" i="41"/>
  <c r="J24" i="41"/>
  <c r="J25" i="41" s="1"/>
  <c r="V24" i="41"/>
  <c r="AK24" i="41"/>
  <c r="C25" i="41"/>
  <c r="F25" i="41"/>
  <c r="G25" i="41" s="1"/>
  <c r="G26" i="41" s="1"/>
  <c r="G27" i="41" s="1"/>
  <c r="G28" i="41" s="1"/>
  <c r="G29" i="41" s="1"/>
  <c r="G30" i="41" s="1"/>
  <c r="I25" i="41"/>
  <c r="K25" i="41"/>
  <c r="L25" i="41" s="1"/>
  <c r="V25" i="41"/>
  <c r="AK25" i="41"/>
  <c r="C26" i="41"/>
  <c r="F26" i="41"/>
  <c r="I26" i="41"/>
  <c r="K26" i="41"/>
  <c r="V26" i="41"/>
  <c r="W26" i="41"/>
  <c r="X26" i="41" s="1"/>
  <c r="AK26" i="41"/>
  <c r="C27" i="41"/>
  <c r="F27" i="41"/>
  <c r="I27" i="41"/>
  <c r="K27" i="41"/>
  <c r="V27" i="41"/>
  <c r="C28" i="41"/>
  <c r="F28" i="41"/>
  <c r="I28" i="41"/>
  <c r="K28" i="41"/>
  <c r="V28" i="41"/>
  <c r="W28" i="41" s="1"/>
  <c r="X28" i="41" s="1"/>
  <c r="C29" i="41"/>
  <c r="F29" i="41"/>
  <c r="I29" i="41"/>
  <c r="K29" i="41"/>
  <c r="V29" i="41"/>
  <c r="W29" i="41" s="1"/>
  <c r="X29" i="41" s="1"/>
  <c r="C30" i="41"/>
  <c r="I30" i="41"/>
  <c r="K30" i="41"/>
  <c r="V30" i="41"/>
  <c r="W30" i="41" s="1"/>
  <c r="X30" i="41" s="1"/>
  <c r="AK30" i="41"/>
  <c r="C31" i="41"/>
  <c r="I31" i="41"/>
  <c r="V31" i="41"/>
  <c r="B32" i="41"/>
  <c r="E32" i="41"/>
  <c r="V32" i="41"/>
  <c r="W32" i="41" s="1"/>
  <c r="X32" i="41" s="1"/>
  <c r="V33" i="41"/>
  <c r="V34" i="41"/>
  <c r="W34" i="41" s="1"/>
  <c r="V35" i="41"/>
  <c r="V36" i="41"/>
  <c r="W36" i="41" s="1"/>
  <c r="X36" i="41" s="1"/>
  <c r="V37" i="41"/>
  <c r="V38" i="41"/>
  <c r="V39" i="41"/>
  <c r="V40" i="41"/>
  <c r="W40" i="41" s="1"/>
  <c r="X40" i="41" s="1"/>
  <c r="V41" i="41"/>
  <c r="V42" i="41"/>
  <c r="V43" i="41"/>
  <c r="V44" i="41"/>
  <c r="W44" i="41" s="1"/>
  <c r="X44" i="41" s="1"/>
  <c r="V45" i="41"/>
  <c r="V46" i="41"/>
  <c r="V47" i="41"/>
  <c r="AK47" i="41" s="1"/>
  <c r="V48" i="41"/>
  <c r="AK48" i="41" s="1"/>
  <c r="V49" i="41"/>
  <c r="V50" i="41"/>
  <c r="W50" i="41"/>
  <c r="X50" i="41" s="1"/>
  <c r="AK50" i="41"/>
  <c r="V51" i="41"/>
  <c r="V52" i="41"/>
  <c r="AK52" i="41" s="1"/>
  <c r="W52" i="41"/>
  <c r="X52" i="41" s="1"/>
  <c r="V53" i="41"/>
  <c r="V54" i="41"/>
  <c r="W54" i="41" s="1"/>
  <c r="X54" i="41" s="1"/>
  <c r="V55" i="41"/>
  <c r="W55" i="41" s="1"/>
  <c r="V56" i="41"/>
  <c r="W56" i="41" s="1"/>
  <c r="V57" i="41"/>
  <c r="V58" i="41"/>
  <c r="W58" i="41" s="1"/>
  <c r="X58" i="41" s="1"/>
  <c r="V59" i="41"/>
  <c r="W59" i="41" s="1"/>
  <c r="X59" i="41" s="1"/>
  <c r="V60" i="41"/>
  <c r="AE61" i="41"/>
  <c r="L26" i="41" l="1"/>
  <c r="L27" i="41" s="1"/>
  <c r="L28" i="41" s="1"/>
  <c r="L29" i="41" s="1"/>
  <c r="D25" i="41"/>
  <c r="D26" i="41" s="1"/>
  <c r="D27" i="41"/>
  <c r="D28" i="41" s="1"/>
  <c r="D29" i="41" s="1"/>
  <c r="D30" i="41" s="1"/>
  <c r="H29" i="41" s="1"/>
  <c r="C32" i="41"/>
  <c r="F32" i="41"/>
  <c r="I32" i="41"/>
  <c r="V61" i="41"/>
  <c r="J26" i="41"/>
  <c r="J27" i="41" s="1"/>
  <c r="J28" i="41" s="1"/>
  <c r="J29" i="41" s="1"/>
  <c r="J30" i="41" s="1"/>
  <c r="J31" i="41" s="1"/>
  <c r="M29" i="41" s="1"/>
  <c r="W12" i="41"/>
  <c r="D17" i="41"/>
  <c r="Y59" i="41"/>
  <c r="Z59" i="41" s="1"/>
  <c r="Y26" i="41"/>
  <c r="Z26" i="41" s="1"/>
  <c r="Y19" i="41"/>
  <c r="Z19" i="41" s="1"/>
  <c r="Y28" i="41"/>
  <c r="Z28" i="41" s="1"/>
  <c r="Y54" i="41"/>
  <c r="Y52" i="41"/>
  <c r="Z52" i="41" s="1"/>
  <c r="Y50" i="41"/>
  <c r="Z50" i="41" s="1"/>
  <c r="AK29" i="41"/>
  <c r="AK28" i="41"/>
  <c r="Y15" i="41"/>
  <c r="Z15" i="41" s="1"/>
  <c r="Y58" i="41"/>
  <c r="Z58" i="41" s="1"/>
  <c r="Y55" i="41"/>
  <c r="W24" i="41"/>
  <c r="X24" i="41" s="1"/>
  <c r="Y20" i="41"/>
  <c r="Z20" i="41" s="1"/>
  <c r="X56" i="41"/>
  <c r="W53" i="41"/>
  <c r="Y53" i="41" s="1"/>
  <c r="AK51" i="41"/>
  <c r="W51" i="41"/>
  <c r="X34" i="41"/>
  <c r="W57" i="41"/>
  <c r="Y57" i="41" s="1"/>
  <c r="Z55" i="41"/>
  <c r="Z54" i="41"/>
  <c r="AK49" i="41"/>
  <c r="W49" i="41"/>
  <c r="Y49" i="41" s="1"/>
  <c r="AK46" i="41"/>
  <c r="W46" i="41"/>
  <c r="Y46" i="41" s="1"/>
  <c r="AK42" i="41"/>
  <c r="AK38" i="41"/>
  <c r="Y56" i="41"/>
  <c r="W35" i="41"/>
  <c r="AK35" i="41"/>
  <c r="W31" i="41"/>
  <c r="Y31" i="41" s="1"/>
  <c r="Y40" i="41"/>
  <c r="AK40" i="41"/>
  <c r="Y36" i="41"/>
  <c r="AK36" i="41"/>
  <c r="Y32" i="41"/>
  <c r="AK32" i="41"/>
  <c r="W60" i="41"/>
  <c r="Y60" i="41" s="1"/>
  <c r="X55" i="41"/>
  <c r="W48" i="41"/>
  <c r="W47" i="41"/>
  <c r="Y47" i="41" s="1"/>
  <c r="W45" i="41"/>
  <c r="AK45" i="41"/>
  <c r="W42" i="41"/>
  <c r="Y42" i="41" s="1"/>
  <c r="W41" i="41"/>
  <c r="AK41" i="41"/>
  <c r="W38" i="41"/>
  <c r="W37" i="41"/>
  <c r="AK37" i="41"/>
  <c r="W33" i="41"/>
  <c r="AK33" i="41"/>
  <c r="AK31" i="41"/>
  <c r="Y23" i="41"/>
  <c r="X19" i="41"/>
  <c r="Y34" i="41"/>
  <c r="AK34" i="41"/>
  <c r="W18" i="41"/>
  <c r="Y17" i="41"/>
  <c r="Z13" i="41"/>
  <c r="W27" i="41"/>
  <c r="X23" i="41"/>
  <c r="W43" i="41"/>
  <c r="AK43" i="41"/>
  <c r="W39" i="41"/>
  <c r="AK39" i="41"/>
  <c r="Y44" i="41"/>
  <c r="AK44" i="41"/>
  <c r="AK27" i="41"/>
  <c r="W25" i="41"/>
  <c r="Y25" i="41" s="1"/>
  <c r="W22" i="41"/>
  <c r="Y21" i="41"/>
  <c r="Y16" i="41"/>
  <c r="X15" i="41"/>
  <c r="Y14" i="41"/>
  <c r="X13" i="41"/>
  <c r="Y12" i="41"/>
  <c r="Y30" i="41"/>
  <c r="Y29" i="41"/>
  <c r="W61" i="41" l="1"/>
  <c r="X61" i="41" s="1"/>
  <c r="D31" i="41"/>
  <c r="X12" i="41"/>
  <c r="AA12" i="41"/>
  <c r="AA13" i="41" s="1"/>
  <c r="Y24" i="41"/>
  <c r="Z24" i="41" s="1"/>
  <c r="Z47" i="41"/>
  <c r="Z44" i="41"/>
  <c r="X41" i="41"/>
  <c r="Y41" i="41"/>
  <c r="Z42" i="41"/>
  <c r="Z57" i="41"/>
  <c r="X51" i="41"/>
  <c r="Z30" i="41"/>
  <c r="X18" i="41"/>
  <c r="X37" i="41"/>
  <c r="Y37" i="41"/>
  <c r="X48" i="41"/>
  <c r="X57" i="41"/>
  <c r="Z14" i="41"/>
  <c r="X43" i="41"/>
  <c r="Y43" i="41"/>
  <c r="X27" i="41"/>
  <c r="X38" i="41"/>
  <c r="Y48" i="41"/>
  <c r="X35" i="41"/>
  <c r="Y35" i="41"/>
  <c r="Y38" i="41"/>
  <c r="X46" i="41"/>
  <c r="X49" i="41"/>
  <c r="Y51" i="41"/>
  <c r="Z12" i="41"/>
  <c r="AB12" i="41"/>
  <c r="X25" i="41"/>
  <c r="Y27" i="41"/>
  <c r="Z34" i="41"/>
  <c r="Z23" i="41"/>
  <c r="X33" i="41"/>
  <c r="Y33" i="41"/>
  <c r="X45" i="41"/>
  <c r="Y45" i="41"/>
  <c r="X60" i="41"/>
  <c r="Z36" i="41"/>
  <c r="X31" i="41"/>
  <c r="X53" i="41"/>
  <c r="Z25" i="41"/>
  <c r="X39" i="41"/>
  <c r="Y39" i="41"/>
  <c r="Z17" i="41"/>
  <c r="X47" i="41"/>
  <c r="Z31" i="41"/>
  <c r="Z46" i="41"/>
  <c r="Z53" i="41"/>
  <c r="Z16" i="41"/>
  <c r="Z32" i="41"/>
  <c r="Z49" i="41"/>
  <c r="Z29" i="41"/>
  <c r="Z21" i="41"/>
  <c r="Z56" i="41"/>
  <c r="Z60" i="41"/>
  <c r="AA14" i="41"/>
  <c r="X22" i="41"/>
  <c r="X42" i="41"/>
  <c r="Z40" i="41"/>
  <c r="Y22" i="41"/>
  <c r="Y18" i="41"/>
  <c r="L35" i="1"/>
  <c r="M35" i="1"/>
  <c r="L42" i="1"/>
  <c r="M42" i="1"/>
  <c r="L18" i="1" l="1"/>
  <c r="M18" i="1"/>
  <c r="Z41" i="41"/>
  <c r="Z18" i="41"/>
  <c r="Y61" i="41"/>
  <c r="Z61" i="41" s="1"/>
  <c r="Z38" i="41"/>
  <c r="Z48" i="41"/>
  <c r="Z27" i="41"/>
  <c r="AB13" i="41"/>
  <c r="AC12" i="41"/>
  <c r="Z35" i="41"/>
  <c r="Z43" i="41"/>
  <c r="Z39" i="41"/>
  <c r="Z33" i="41"/>
  <c r="Z37" i="41"/>
  <c r="Z45" i="41"/>
  <c r="Z51" i="41"/>
  <c r="AA15" i="41"/>
  <c r="Z22" i="41"/>
  <c r="AA16" i="41" l="1"/>
  <c r="AC13" i="41"/>
  <c r="AB14" i="41"/>
  <c r="AA17" i="41" l="1"/>
  <c r="AB15" i="41"/>
  <c r="AC14" i="41"/>
  <c r="E42" i="1"/>
  <c r="E18" i="1" s="1"/>
  <c r="AB16" i="41" l="1"/>
  <c r="AC15" i="41"/>
  <c r="AA18" i="41"/>
  <c r="H62" i="1"/>
  <c r="H61" i="1"/>
  <c r="H59" i="1"/>
  <c r="H58" i="1"/>
  <c r="H57" i="1"/>
  <c r="H56" i="1"/>
  <c r="H54" i="1"/>
  <c r="H53" i="1"/>
  <c r="H52" i="1"/>
  <c r="J42" i="1"/>
  <c r="K42" i="1"/>
  <c r="I42" i="1"/>
  <c r="F42" i="1"/>
  <c r="H45" i="1"/>
  <c r="H44" i="1"/>
  <c r="D42" i="1"/>
  <c r="D18" i="1" s="1"/>
  <c r="H31" i="1"/>
  <c r="H30" i="1"/>
  <c r="H27" i="1"/>
  <c r="H36" i="1"/>
  <c r="H33" i="1"/>
  <c r="H34" i="1"/>
  <c r="H29" i="1"/>
  <c r="H26" i="1"/>
  <c r="H25" i="1"/>
  <c r="H22" i="1"/>
  <c r="H21" i="1"/>
  <c r="H23" i="1"/>
  <c r="D70" i="1"/>
  <c r="F18" i="1" l="1"/>
  <c r="AA19" i="41"/>
  <c r="AB17" i="41"/>
  <c r="AC16" i="41"/>
  <c r="C68" i="1"/>
  <c r="C71" i="1" s="1"/>
  <c r="G42" i="1"/>
  <c r="E13" i="1"/>
  <c r="H42" i="1" l="1"/>
  <c r="B13" i="1" s="1"/>
  <c r="AB18" i="41"/>
  <c r="AC17" i="41"/>
  <c r="AA20" i="41"/>
  <c r="E68" i="1"/>
  <c r="E71" i="1" s="1"/>
  <c r="D13" i="1"/>
  <c r="F13" i="1" s="1"/>
  <c r="AA21" i="41" l="1"/>
  <c r="AB19" i="41"/>
  <c r="AC18" i="41"/>
  <c r="D69" i="1"/>
  <c r="H64" i="1"/>
  <c r="H63" i="1"/>
  <c r="K35" i="1"/>
  <c r="K18" i="1" s="1"/>
  <c r="J35" i="1"/>
  <c r="J18" i="1" s="1"/>
  <c r="I35" i="1"/>
  <c r="I18" i="1" s="1"/>
  <c r="H35" i="1"/>
  <c r="A13" i="1" s="1"/>
  <c r="C13" i="1" s="1"/>
  <c r="G35" i="1"/>
  <c r="G18" i="1" s="1"/>
  <c r="H18" i="1" s="1"/>
  <c r="AA22" i="41" l="1"/>
  <c r="AB20" i="41"/>
  <c r="AC19" i="41"/>
  <c r="B68" i="1"/>
  <c r="B71" i="1" s="1"/>
  <c r="AB21" i="41" l="1"/>
  <c r="AC20" i="41"/>
  <c r="AA23" i="41"/>
  <c r="D68" i="1"/>
  <c r="D71" i="1" s="1"/>
  <c r="AA24" i="41" l="1"/>
  <c r="AB22" i="41"/>
  <c r="AC21" i="41"/>
  <c r="AB23" i="41" l="1"/>
  <c r="AC22" i="41"/>
  <c r="AA25" i="41"/>
  <c r="AA26" i="41" l="1"/>
  <c r="AB24" i="41"/>
  <c r="AC23" i="41"/>
  <c r="AA27" i="41" l="1"/>
  <c r="AB25" i="41"/>
  <c r="AC24" i="41"/>
  <c r="AB26" i="41" l="1"/>
  <c r="AC25" i="41"/>
  <c r="AA28" i="41"/>
  <c r="AA29" i="41" l="1"/>
  <c r="AB27" i="41"/>
  <c r="AC26" i="41"/>
  <c r="AA30" i="41" l="1"/>
  <c r="AB28" i="41"/>
  <c r="AC27" i="41"/>
  <c r="AB29" i="41" l="1"/>
  <c r="AC28" i="41"/>
  <c r="AA31" i="41"/>
  <c r="AA32" i="41" l="1"/>
  <c r="AB30" i="41"/>
  <c r="AC29" i="41"/>
  <c r="AA33" i="41" l="1"/>
  <c r="AB31" i="41"/>
  <c r="AC30" i="41"/>
  <c r="AB32" i="41" l="1"/>
  <c r="AC31" i="41"/>
  <c r="AA34" i="41"/>
  <c r="AA35" i="41" l="1"/>
  <c r="AB33" i="41"/>
  <c r="AC32" i="41"/>
  <c r="AB34" i="41" l="1"/>
  <c r="AC33" i="41"/>
  <c r="AA36" i="41"/>
  <c r="AA37" i="41" l="1"/>
  <c r="AB35" i="41"/>
  <c r="AC34" i="41"/>
  <c r="AB36" i="41" l="1"/>
  <c r="AC35" i="41"/>
  <c r="AA38" i="41"/>
  <c r="AA39" i="41" l="1"/>
  <c r="AB37" i="41"/>
  <c r="AC36" i="41"/>
  <c r="AB38" i="41" l="1"/>
  <c r="AC37" i="41"/>
  <c r="AA40" i="41"/>
  <c r="AA41" i="41" l="1"/>
  <c r="AB39" i="41"/>
  <c r="AC38" i="41"/>
  <c r="AB40" i="41" l="1"/>
  <c r="AC39" i="41"/>
  <c r="AA42" i="41"/>
  <c r="AA43" i="41" l="1"/>
  <c r="AB41" i="41"/>
  <c r="AC40" i="41"/>
  <c r="AB42" i="41" l="1"/>
  <c r="AC41" i="41"/>
  <c r="AA44" i="41"/>
  <c r="AA45" i="41" l="1"/>
  <c r="AB43" i="41"/>
  <c r="AC42" i="41"/>
  <c r="AB44" i="41" l="1"/>
  <c r="AC43" i="41"/>
  <c r="AA46" i="41"/>
  <c r="AA47" i="41" l="1"/>
  <c r="AB45" i="41"/>
  <c r="AC44" i="41"/>
  <c r="AB46" i="41" l="1"/>
  <c r="AC45" i="41"/>
  <c r="AA48" i="41"/>
  <c r="AA49" i="41" l="1"/>
  <c r="AB47" i="41"/>
  <c r="AC46" i="41"/>
  <c r="AB48" i="41" l="1"/>
  <c r="AC47" i="41"/>
  <c r="AA50" i="41"/>
  <c r="AA51" i="41" l="1"/>
  <c r="AB49" i="41"/>
  <c r="AC48" i="41"/>
  <c r="AB50" i="41" l="1"/>
  <c r="AC49" i="41"/>
  <c r="AA52" i="41"/>
  <c r="AA53" i="41" l="1"/>
  <c r="AB51" i="41"/>
  <c r="AC50" i="41"/>
  <c r="AB52" i="41" l="1"/>
  <c r="AC51" i="41"/>
  <c r="AA54" i="41"/>
  <c r="AA55" i="41" l="1"/>
  <c r="AB53" i="41"/>
  <c r="AC52" i="41"/>
  <c r="AB54" i="41" l="1"/>
  <c r="AC53" i="41"/>
  <c r="AA56" i="41"/>
  <c r="AA57" i="41" l="1"/>
  <c r="AB55" i="41"/>
  <c r="AC54" i="41"/>
  <c r="AB56" i="41" l="1"/>
  <c r="AC55" i="41"/>
  <c r="AA58" i="41"/>
  <c r="AA59" i="41" l="1"/>
  <c r="AB57" i="41"/>
  <c r="AC56" i="41"/>
  <c r="AB58" i="41" l="1"/>
  <c r="AC57" i="41"/>
  <c r="AA60" i="41"/>
  <c r="AB59" i="41" l="1"/>
  <c r="AC58" i="41"/>
  <c r="AB60" i="41" l="1"/>
  <c r="AC60" i="41" s="1"/>
  <c r="AC59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Y4" authorId="0" shapeId="0" xr:uid="{00000000-0006-0000-0300-000001000000}">
      <text>
        <r>
          <rPr>
            <b/>
            <sz val="26"/>
            <color indexed="81"/>
            <rFont val="TH SarabunPSK"/>
            <family val="2"/>
          </rPr>
          <t>ในกรณีที่ขึ้น FALSE
กรุณาตรวจสอบ ผลรวมทั้งปี (K) 
และ จำนวนเงิน (X) ให้ตรงกัน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Y4" authorId="0" shapeId="0" xr:uid="{00000000-0006-0000-0400-000001000000}">
      <text>
        <r>
          <rPr>
            <b/>
            <sz val="28"/>
            <color indexed="81"/>
            <rFont val="TH SarabunPSK"/>
            <family val="2"/>
          </rPr>
          <t>ในกรณีที่ขึ้น FALSE
กรุณาตรวจสอบ ผลรวมทั้งปี (K) 
และ จำนวนเงิน (X) ให้ตรงกัน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R4" authorId="0" shapeId="0" xr:uid="{00000000-0006-0000-0600-000001000000}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(J) และ จำนวนเงิน (AQ) ให้ตรงกัน</t>
        </r>
        <r>
          <rPr>
            <sz val="22"/>
            <color indexed="81"/>
            <rFont val="TH SarabunPSK"/>
            <family val="2"/>
          </rPr>
          <t xml:space="preserve">
</t>
        </r>
      </text>
    </comment>
    <comment ref="AD5" authorId="0" shapeId="0" xr:uid="{00000000-0006-0000-0600-000002000000}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(J) และ จำนวนเงิน (AC) ให้ตรงกัน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R4" authorId="0" shapeId="0" xr:uid="{00000000-0006-0000-0700-000001000000}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(J) และ จำนวนเงิน (AQ) ให้ตรงกัน</t>
        </r>
        <r>
          <rPr>
            <sz val="22"/>
            <color indexed="81"/>
            <rFont val="TH SarabunPSK"/>
            <family val="2"/>
          </rPr>
          <t xml:space="preserve">
</t>
        </r>
      </text>
    </comment>
    <comment ref="AD5" authorId="0" shapeId="0" xr:uid="{00000000-0006-0000-0700-000002000000}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(J) และ จำนวนเงิน (AC) ให้ตรงกัน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R3" authorId="0" shapeId="0" xr:uid="{00000000-0006-0000-0800-000001000000}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(AD) และ จำนวนเงิน (AQ) ให้ตรงกัน</t>
        </r>
        <r>
          <rPr>
            <sz val="22"/>
            <color indexed="81"/>
            <rFont val="TH SarabunPSK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R3" authorId="0" shapeId="0" xr:uid="{00000000-0006-0000-0900-000001000000}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(AD) และ จำนวนเงิน (AQ) ให้ตรงกัน</t>
        </r>
        <r>
          <rPr>
            <sz val="22"/>
            <color indexed="81"/>
            <rFont val="TH SarabunPSK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<sst xmlns="http://schemas.openxmlformats.org/spreadsheetml/2006/main" count="2236" uniqueCount="1024">
  <si>
    <t>ส่วนงาน ........................................</t>
  </si>
  <si>
    <t xml:space="preserve">  1.1 เงินรายได้สะสม (เงินรายได้ส่วนงาน)</t>
  </si>
  <si>
    <t>บาท</t>
  </si>
  <si>
    <r>
      <t xml:space="preserve">  1.2 เงินรายได้สะสม (กองทุน ………… )  </t>
    </r>
    <r>
      <rPr>
        <b/>
        <sz val="16"/>
        <color rgb="FFFF0000"/>
        <rFont val="TH SarabunPSK"/>
        <family val="2"/>
      </rPr>
      <t>(ถ้ามี)</t>
    </r>
  </si>
  <si>
    <t>งบประมาณรายรับ</t>
  </si>
  <si>
    <t>งบประมาณรายจ่าย</t>
  </si>
  <si>
    <t>ประมาณการรายรับ</t>
  </si>
  <si>
    <t>ใช้เงินรายได้สะสม/เงินต้น</t>
  </si>
  <si>
    <t>รวมทั้งสิ้น</t>
  </si>
  <si>
    <t>เงินรายได้ส่วนงาน</t>
  </si>
  <si>
    <t>กองทุน</t>
  </si>
  <si>
    <t>รายการ</t>
  </si>
  <si>
    <t>ประมาณการ</t>
  </si>
  <si>
    <t>เงินรายได้
 ส่วนงาน</t>
  </si>
  <si>
    <t>ปี 2562</t>
  </si>
  <si>
    <t>ปี 2563</t>
  </si>
  <si>
    <t>1. รายได้จากการดำเนินงาน</t>
  </si>
  <si>
    <t>1.1 รายได้จากการจัดการศึกษา</t>
  </si>
  <si>
    <t>รายได้ค่าธรรมเนียมการศึกษา</t>
  </si>
  <si>
    <t>รายได้จากศูนย์ปฏิบัติการโรงแรม</t>
  </si>
  <si>
    <t>รายได้จัดการศึกษาอื่น</t>
  </si>
  <si>
    <t>1.2 รายได้จากการให้บริการวิชาการและวิจัย</t>
  </si>
  <si>
    <t>รายได้จากการให้บริการวิชาการ</t>
  </si>
  <si>
    <t>รายได้จากการวิจัย</t>
  </si>
  <si>
    <t>1.3 รายได้จากการบริการสุขภาพ</t>
  </si>
  <si>
    <t>1.4 รายได้จากการลงทุน</t>
  </si>
  <si>
    <t>ดอกเบี้ยรับ และรายได้จากเงินลงทุน</t>
  </si>
  <si>
    <t>1.5 รายได้จากการบริหารสินทรัพย์</t>
  </si>
  <si>
    <t>1.6 รายได้จากการขายสินค้าและวัสดุสำรองคลัง</t>
  </si>
  <si>
    <t>1.7 รายได้จากการดำเนินงานอื่น</t>
  </si>
  <si>
    <t>รายได้ค่าปรับและเงินบำรุง</t>
  </si>
  <si>
    <t>รายได้ตามบัญชีทุนเฉพาะ</t>
  </si>
  <si>
    <t>รายได้อื่น</t>
  </si>
  <si>
    <t>2. รายได้ที่ไม่เกิดจากการดำเนินงาน</t>
  </si>
  <si>
    <t>2.1 รายได้จากการรับบริจาค</t>
  </si>
  <si>
    <t>กำไรจากการจำหน่ายเงินลงทุน</t>
  </si>
  <si>
    <t>กำไรจากการจำหน่ายสินทรัพย์ถาวร</t>
  </si>
  <si>
    <t>กำไรจากการตีราคาสินค้า</t>
  </si>
  <si>
    <t>กำไรจากการแปลงค่าเงินตราต่างประเทศ</t>
  </si>
  <si>
    <t>3. รายได้สะสม</t>
  </si>
  <si>
    <t>3.1 การนำเงินรายได้สะสม/เงินต้นมาใช้</t>
  </si>
  <si>
    <t>เงินรายได้สะสม</t>
  </si>
  <si>
    <r>
      <t>เงินต้น</t>
    </r>
    <r>
      <rPr>
        <b/>
        <sz val="16"/>
        <color rgb="FFFF0000"/>
        <rFont val="TH SarabunPSK"/>
        <family val="2"/>
      </rPr>
      <t>*</t>
    </r>
  </si>
  <si>
    <t>*เฉพาะกองทุนสมเด็จพระนางเจ้าสิริกิติ์ ของคณะแพทยศาสตร์ศิริราชพยาบาล เท่านั้น</t>
  </si>
  <si>
    <t>1. งบบุคลากร</t>
  </si>
  <si>
    <t xml:space="preserve">    - เงินเดือน</t>
  </si>
  <si>
    <t xml:space="preserve">    - ค่าจ้างประจำ</t>
  </si>
  <si>
    <t xml:space="preserve">    - ค่าจ้างชั่วคราว</t>
  </si>
  <si>
    <t>2.งบดำเนินการ</t>
  </si>
  <si>
    <t xml:space="preserve">    - ค่าตอบแทน</t>
  </si>
  <si>
    <t xml:space="preserve">    - ค่าใช้สอย</t>
  </si>
  <si>
    <t xml:space="preserve">    - ค่าวัสดุ</t>
  </si>
  <si>
    <t xml:space="preserve">    - ค่าสาธารณูปโภค</t>
  </si>
  <si>
    <t>3. งบลงทุน</t>
  </si>
  <si>
    <t xml:space="preserve">    - ค่าครุภัณฑ์</t>
  </si>
  <si>
    <t xml:space="preserve">    - ค่าที่ดินและสิ่งก่อสร้าง</t>
  </si>
  <si>
    <t>4. งบเงินอุดหนุน</t>
  </si>
  <si>
    <t>5. งบรายจ่ายอื่น</t>
  </si>
  <si>
    <t>ประมาณการรายจ่าย</t>
  </si>
  <si>
    <t>1. เงินรายได้ส่วนงาน</t>
  </si>
  <si>
    <t>2. กองทุน ……………..</t>
  </si>
  <si>
    <t>ส่วนงาน ............................................................................................</t>
  </si>
  <si>
    <t xml:space="preserve">          เรียน  อธิการบดี</t>
  </si>
  <si>
    <t>ลงชื่อ   ..................................................................   หัวหน้าหน่วยงาน</t>
  </si>
  <si>
    <t xml:space="preserve">            (………………………………………….)</t>
  </si>
  <si>
    <t>ลงชื่อ .....................................................................  เจ้าหน้าที่ผู้รับผิดชอบ</t>
  </si>
  <si>
    <t>ส่วนงาน .....................................................................</t>
  </si>
  <si>
    <t>งบประมาณ</t>
  </si>
  <si>
    <t>จำนวนเงิน</t>
  </si>
  <si>
    <t>ส่วนงาน …………………………………</t>
  </si>
  <si>
    <t xml:space="preserve">แหล่งเงิน :    </t>
  </si>
  <si>
    <t xml:space="preserve">           </t>
  </si>
  <si>
    <t>เงินกองทุน (ชื่อกองทุน .................................................................................................)</t>
  </si>
  <si>
    <t>สาระสำคัญการขอตั้งงบประมาณเงินรายได้</t>
  </si>
  <si>
    <t>เป็นการขอตั้งเพื่อสนองภารกิจหลักของหน่วยงานในด้านใด อย่างไร โดยอาจระบุเป็นผลลัพธ์ที่คาดหวังว่าจะเกิดขึ้น และหากเป็น</t>
  </si>
  <si>
    <t>กรณีขอตั้งงบประมาณเพื่องาน/โครงการใหม่ ขอให้ระบุรายละเอียดของงาน/โครงการใหม่นั้น ๆ ให้ชัดเจน โดยแสดงให้เห็นถึงผลลัพธ์/</t>
  </si>
  <si>
    <t>ผลผลิต และความคุ้มค่าต่องบประมาณที่ขอตั้งด้วย</t>
  </si>
  <si>
    <t>2. ระบุแหล่งงบประมาณเงินรายได้ที่จะรองรับการขอตั้งงบประมาณรายจ่ายในปีนี้</t>
  </si>
  <si>
    <t>จำนวน</t>
  </si>
  <si>
    <t>พื้นฐาน</t>
  </si>
  <si>
    <t>ยุทธศาสตร์</t>
  </si>
  <si>
    <t>Order Type</t>
  </si>
  <si>
    <t>Order no.</t>
  </si>
  <si>
    <t>Description</t>
  </si>
  <si>
    <t>Long Text</t>
  </si>
  <si>
    <t>รหัสบริษัท (Company code)</t>
  </si>
  <si>
    <t>ผลผลิต/โครงการ/รายงาน (Functional Area)</t>
  </si>
  <si>
    <t>หน่วยงานที่รับผิดชอบ (Cost center)</t>
  </si>
  <si>
    <t>วิธีการจัดซื้อจัดจ้าง (แผน)</t>
  </si>
  <si>
    <t>วันที่ประกาศ/วันที่อนุมัติ (แผน)</t>
  </si>
  <si>
    <t>วันที่ลงนามในสัญญา (แผน)</t>
  </si>
  <si>
    <t>วันที่ตรวจรับงวด 1 (แผน)</t>
  </si>
  <si>
    <t>วันที่ตรวจรับงวด 2 (แผน)</t>
  </si>
  <si>
    <t>วันที่ตรวจรับงวด 3 (แผน)</t>
  </si>
  <si>
    <t>วันที่ตรวจรับงวด 4 (แผน)</t>
  </si>
  <si>
    <t>วันที่ตรวจรับงวด 5 (แผน)</t>
  </si>
  <si>
    <t>วันที่ตรวจรับงวด 6 (แผน)</t>
  </si>
  <si>
    <t>วันที่ตรวจรับงวด 7 (แผน)</t>
  </si>
  <si>
    <t>วันที่ตรวจรับงวด 8 (แผน)</t>
  </si>
  <si>
    <t>วันที่ตรวจรับงวด 9 (แผน)</t>
  </si>
  <si>
    <t>วันที่ตรวจรับงวด 10 (แผน)</t>
  </si>
  <si>
    <t>วันที่ตรวจรับงวด 11 (แผน)</t>
  </si>
  <si>
    <t>วันที่ตรวจรับงวด 12 (แผน)</t>
  </si>
  <si>
    <t>ส่วนงาน</t>
  </si>
  <si>
    <t>Fund</t>
  </si>
  <si>
    <t>ปีก่อน/ปีปัจจุบัน</t>
  </si>
  <si>
    <t>ประเภทครุภัณฑ์
/สิ่งก่อสร้าง</t>
  </si>
  <si>
    <t>วัตถุประสงค์ครุภัณฑ์
/สิ่งก่อสร้าง</t>
  </si>
  <si>
    <t>เหตุผลความจำเป็น</t>
  </si>
  <si>
    <t>ประเภทครุภัณฑ์/สิ่งก่อสร้าง</t>
  </si>
  <si>
    <t>วัตถุประสงค์ของครุภัณฑ์/สิ่งก่อสร้าง</t>
  </si>
  <si>
    <t>ครุภัณฑ์ก่อสร้าง</t>
  </si>
  <si>
    <t>ครุภัณฑ์ทดแทนของเดิม</t>
  </si>
  <si>
    <t>ครุภัณฑ์การเกษตร</t>
  </si>
  <si>
    <t>ครุภัณฑ์เพิ่มประสิทธิภาพ</t>
  </si>
  <si>
    <t>ครุภัณฑ์การศึกษา</t>
  </si>
  <si>
    <t>ครุภัณฑ์ประจำอาคาร</t>
  </si>
  <si>
    <t>ครุภัณฑ์กีฬา</t>
  </si>
  <si>
    <t>ครุภัณฑ์ผูกพันเดิม</t>
  </si>
  <si>
    <t>ครุภัณฑ์คอมพิวเตอร์</t>
  </si>
  <si>
    <t>สิ่งก่อสร้างทดแทนของเดิม</t>
  </si>
  <si>
    <t>ครุภัณฑ์โฆษณาและเผยแพร่</t>
  </si>
  <si>
    <t>ปรับปรุงสิ่งก่อสร้าง</t>
  </si>
  <si>
    <t>ครุภัณฑ์งานบ้านงานครัว</t>
  </si>
  <si>
    <t>สิ่งก่อสร้างใหม่</t>
  </si>
  <si>
    <t>ครุภัณฑ์ดนตรีและนาฏศิลป์</t>
  </si>
  <si>
    <t>ครุภัณฑ์ไฟฟ้าและการสื่อสาร</t>
  </si>
  <si>
    <t>ครุภัณฑ์ยานพาหนะและขนส่ง</t>
  </si>
  <si>
    <t>ครุภัณฑ์โรงงาน</t>
  </si>
  <si>
    <t>ครุภัณฑ์วิทยาศาสตร์และการแพทย์</t>
  </si>
  <si>
    <t>ครุภัณฑ์สนาม</t>
  </si>
  <si>
    <t>ครุภัณฑ์สำนักงาน</t>
  </si>
  <si>
    <t>ครุภัณฑ์สำรวจ</t>
  </si>
  <si>
    <t>ครุภัณฑ์อาวุธ</t>
  </si>
  <si>
    <t>ครุภัณฑ์อื่น</t>
  </si>
  <si>
    <t>สิ่งก่อสร้างปีเดียว</t>
  </si>
  <si>
    <t xml:space="preserve">สิ่งก่อสร้างผูกพันเดิม </t>
  </si>
  <si>
    <t>สิ่งก่อสร้างผูกพันใหม่</t>
  </si>
  <si>
    <t>Z107</t>
  </si>
  <si>
    <t>ปี</t>
  </si>
  <si>
    <t>-</t>
  </si>
  <si>
    <t>1. การปกป้องและเชิดชูสถาบันพระมหากษัตริย์</t>
  </si>
  <si>
    <t>4. การศึกษาและเรียนรู้ การทะนุบำรุงศาสนา ศิลปะและวัฒนธรรม</t>
  </si>
  <si>
    <t>5. การยกระดับคุณภาพบริการด้านสาธารณสุข และสุขภาพของประชาชน</t>
  </si>
  <si>
    <t>แผนงาน</t>
  </si>
  <si>
    <t xml:space="preserve">สอดคล้องกับยุทธศาสตร์มหาวิทยาลัยมหิดล </t>
  </si>
  <si>
    <t>ประสบการณ์และความเชี่ยวชาญในการดำเนินการ</t>
  </si>
  <si>
    <t>ความพร้อมของพื้นที่ดำเนินโครงการ</t>
  </si>
  <si>
    <t>ความพร้อมของบุคลากร/ทีมงาน</t>
  </si>
  <si>
    <t>ความพร้อมของการบริหารจัดการ</t>
  </si>
  <si>
    <t>ตัวชี้วัด</t>
  </si>
  <si>
    <t>หน่วยนับ</t>
  </si>
  <si>
    <t>ประเภทโครงการ</t>
  </si>
  <si>
    <t>ผลผลิต</t>
  </si>
  <si>
    <t>Functional Area</t>
  </si>
  <si>
    <t>พันธกิจ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</si>
  <si>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</si>
  <si>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</si>
  <si>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</si>
  <si>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</si>
  <si>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</si>
  <si>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</si>
  <si>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</si>
  <si>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</si>
  <si>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</si>
  <si>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</si>
  <si>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</si>
  <si>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</si>
  <si>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โครงการต่อเนื่อง</t>
  </si>
  <si>
    <t>โครงการใหม่</t>
  </si>
  <si>
    <t xml:space="preserve">โครงการริเริ่มใหม่ไม่เคยมีมาก่อน  </t>
  </si>
  <si>
    <t xml:space="preserve">โครงการเดิมที่นำมาต่อยอดขยายผล  </t>
  </si>
  <si>
    <t>โครงการเดิมที่ดำเนินการต่อเนื่อง</t>
  </si>
  <si>
    <t>มีความพร้อมดำเนินการได้ทันที</t>
  </si>
  <si>
    <t>อยู่ในระหว่างเตรียมการ</t>
  </si>
  <si>
    <t>อยู่ในระหว่างศึกษาความเหมาะสม</t>
  </si>
  <si>
    <t>ต่ำมาก</t>
  </si>
  <si>
    <t>ต่ำ</t>
  </si>
  <si>
    <t>ปานกลาง</t>
  </si>
  <si>
    <t>สูง</t>
  </si>
  <si>
    <t>สูงมาก</t>
  </si>
  <si>
    <t>ด้านการเมืองและสังคม</t>
  </si>
  <si>
    <t>ด้านกฎหมาย</t>
  </si>
  <si>
    <t>ด้านการดำเนินการ</t>
  </si>
  <si>
    <t>ด้านการเงินและเศรษฐกิจ</t>
  </si>
  <si>
    <t>ด้านเทคโนโลยี</t>
  </si>
  <si>
    <t>ด้านสิ่งแวดล้อม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</si>
  <si>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</si>
  <si>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</si>
  <si>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</si>
  <si>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</si>
  <si>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ผลงานการให้บริการรักษาพยาบาลและส่งเสริมสุขภาพ เพื่อการศึกษาและวิจัย</t>
  </si>
  <si>
    <t>ผลงานทำนุบำรุงศิลปวัฒนธรรม</t>
  </si>
  <si>
    <t>ผลงานวิจัยเพื่อถ่ายทอดเทคโนโลยี</t>
  </si>
  <si>
    <t>ผลงานวิจัยเพื่อสร้างองค์ความรู้</t>
  </si>
  <si>
    <t>0150001 วิทยาศาสตร์สุขภาพLS</t>
  </si>
  <si>
    <t>0160001 วิทยาศาสตร์สุขภาพBioMed</t>
  </si>
  <si>
    <t>0210001 วิทยาศาสตร์เทคโนโลยีArt</t>
  </si>
  <si>
    <t>0220001 วิทยาศาสตร์เทคโนโลยีNS</t>
  </si>
  <si>
    <t>0230001 วิทยาศาสตร์เทคโนโลยีEG&amp;IT</t>
  </si>
  <si>
    <t>0240001 วิทยาศาสตร์เทคโนโลยีSocia</t>
  </si>
  <si>
    <t>0250001 วิทยาศาสตร์เทคโนโลยีLS</t>
  </si>
  <si>
    <t>0310001 สังคมศาสตร์Art</t>
  </si>
  <si>
    <t>0340001 สังคมศาสตร์SocialS</t>
  </si>
  <si>
    <t>0340005 ศาลายาพาวิลเลียน</t>
  </si>
  <si>
    <t>0370001 สังคมศาสตร์Support</t>
  </si>
  <si>
    <t>0460001 จัดบริการรักษาพยาบาลBio</t>
  </si>
  <si>
    <t>0510001 บริการวิชาการArt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</si>
  <si>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</si>
  <si>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</si>
  <si>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</si>
  <si>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</si>
  <si>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</si>
  <si>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</si>
  <si>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0530001 บริการวิชาการEG&amp;IT</t>
  </si>
  <si>
    <t>0540001 บริการวิชาการSocialSci</t>
  </si>
  <si>
    <t>0550001 บริการวิชาการLifeSciences</t>
  </si>
  <si>
    <t>0560001 บริการวิชาการBiomedicine</t>
  </si>
  <si>
    <t>0570001 บริการวิชาการSupport</t>
  </si>
  <si>
    <t>0670001 ทำนุบำรุงศิลปวัฒนธรรมฯ</t>
  </si>
  <si>
    <t>0670002 อุดหนุนทำนุบำรุงศิลปฯ</t>
  </si>
  <si>
    <t xml:space="preserve">ความสอดคล้องกับยุทธศาสตร์ของมหาวิทยาลัย  </t>
  </si>
  <si>
    <t xml:space="preserve">ความสอดคล้องกับพันธกิจของมหาวิทยาลัย </t>
  </si>
  <si>
    <t>สถานที่ (ระบุ) ตำบล อำเภอ จังหวัด</t>
  </si>
  <si>
    <t>BOQ</t>
  </si>
  <si>
    <t>แบบรูปรายการ</t>
  </si>
  <si>
    <t>ราคากลาง</t>
  </si>
  <si>
    <t>Project Control</t>
  </si>
  <si>
    <t>ครุภัณฑ์ใหม่ไม่เคยมี</t>
  </si>
  <si>
    <t>ครุภัณฑ์ใหม่เพิ่มเติม</t>
  </si>
  <si>
    <t>*********ครุภัณฑ์*********</t>
  </si>
  <si>
    <t>*********สิ่งก่อสร้าง*********</t>
  </si>
  <si>
    <t>Spec</t>
  </si>
  <si>
    <t>TOR</t>
  </si>
  <si>
    <t>อายุการใช้งาน</t>
  </si>
  <si>
    <t>จำนวนที่มีอยู่เดิม</t>
  </si>
  <si>
    <t>จำนวนที่ใช้งานได้</t>
  </si>
  <si>
    <t>กรณีเป็นครุภัณฑ์ทดแทนของเดิม</t>
  </si>
  <si>
    <t>กรณีเป็นสิ่งก่อสร้างทดแทนของเดิม</t>
  </si>
  <si>
    <t>อายุสิ่งก่อสร้าง</t>
  </si>
  <si>
    <t>ประวัติการซ่อมแซม</t>
  </si>
  <si>
    <t>ราคาต่อหน่วย</t>
  </si>
  <si>
    <r>
      <t xml:space="preserve">  1.3 เงินรายได้สะสม (กองทุน ………… )  </t>
    </r>
    <r>
      <rPr>
        <b/>
        <sz val="16"/>
        <color rgb="FFFF0000"/>
        <rFont val="TH SarabunPSK"/>
        <family val="2"/>
      </rPr>
      <t>(ถ้ามี)</t>
    </r>
  </si>
  <si>
    <t>3. กองทุน ……………..</t>
  </si>
  <si>
    <t xml:space="preserve">3. งบประมาณในภาพรวมตอบสนองต่อยุทธศาสตร์มหาวิทยาลัยด้านใดบ้าง และมีโครงการสำคัญอะไรที่จะช่วยผลักดันให้เกิดผลสัมฤทธิ์ตาม KPI </t>
  </si>
  <si>
    <t>ของยุทธศาสตร์มหาวิทยาลัย</t>
  </si>
  <si>
    <t>4. ผลลัพธ์หรือประโยชน์จากการดำเนินการตามแผนของส่วนงาน ส่งผลต่อชุมชน สังคม และประเทศ อย่างไรบ้าง</t>
  </si>
  <si>
    <t>หมวดรายจ่าย</t>
  </si>
  <si>
    <t>งบประมาณรายเดือน</t>
  </si>
  <si>
    <t>เหตุผล</t>
  </si>
  <si>
    <t>กรณีเป็นค่าที่ดินและสิ่งก่อสร้าง ต้องมีเอกสารแนบ
(ถ้ามีเอกสารแนบให้ทำเครื่องหมายถูก)</t>
  </si>
  <si>
    <t>หมวดรายจ่าย 
(ย่อย)</t>
  </si>
  <si>
    <t>Commitment 
Item</t>
  </si>
  <si>
    <t>รายการ
รายจ่าย</t>
  </si>
  <si>
    <t>*กรณีการจัดหาครุภัณฑ์คอมพิวเตอร์ที่มีวงเงินงบประมาณเกิน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ต้องได้รับอนุมัติจากคณะกรรมการจัดหาระบบคอมพิวเตอร์ของรัฐ (กรณีที่เลือกประเภท เป็นครุภัณฑ์คอมพิวเตอร์เท่านั้น) (ต้องมีเอกสารแนบ)</t>
  </si>
  <si>
    <t>งบบุคลากร</t>
  </si>
  <si>
    <t>เงินเดือน</t>
  </si>
  <si>
    <t>1.เจ้าหน้าที่บริหารงานทั่วไป 409 อัตรา 136,981,680 บาท</t>
  </si>
  <si>
    <t>2.เจ้าหน้าที่ระบบงานคอมพิวเตอร์ 1 อัตรา 388,440 บาท</t>
  </si>
  <si>
    <t>3.เจ้าหน้าที่วิจัย 48 อัตรา 15,004,900 บาท</t>
  </si>
  <si>
    <t>4.ช่างเขียนแบบ 1 อัตรา 550,440 บาท</t>
  </si>
  <si>
    <t>5.ช่างเครื่องคอมพิวเตอร์ 17 อัตรา 6,044,040 บาท</t>
  </si>
  <si>
    <t>ค่าไฟฟ้า</t>
  </si>
  <si>
    <t>ค่าประปา</t>
  </si>
  <si>
    <t>ค่าโทรศัพท์</t>
  </si>
  <si>
    <t>ค่าไปรษณีย์และขนส่ง</t>
  </si>
  <si>
    <t>ค่าโทรศัพท์เคลื่อนที่</t>
  </si>
  <si>
    <t>ค่าบริการเครือข่ายสารสนเทศ</t>
  </si>
  <si>
    <t xml:space="preserve"> - สำหรับจ่ายเป็นค่าสาธารณูปโภคประเภทต่าง ๆ  เพื่อสนับสนุนการดำเนินงานด้านการเรียนการสอน ของคณะฯ</t>
  </si>
  <si>
    <t>งบดำเนินการ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</si>
  <si>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</si>
  <si>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</si>
  <si>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</si>
  <si>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</si>
  <si>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ส่วนปรับปรุงอาคารเช่า</t>
  </si>
  <si>
    <t>ค่ารักษาพยาบาล - คนไข้นอก</t>
  </si>
  <si>
    <t>ค่ารักษาพยาบาล - คนไข้ใน</t>
  </si>
  <si>
    <t>งบเงินอุดหนุน</t>
  </si>
  <si>
    <t>รายการประจำ</t>
  </si>
  <si>
    <t>5502059990 เงินอุดหนุนอื่น</t>
  </si>
  <si>
    <t>5303010080 ค่าวัสดุหนังสือวารสารและสิ่งพิมพ์</t>
  </si>
  <si>
    <t>5303010010 ค่าวัสดุสำนักงาน</t>
  </si>
  <si>
    <t>5304020030 ค่าโทรศัพท์</t>
  </si>
  <si>
    <t>5201030020 ค่าจ้างชั่วคราว</t>
  </si>
  <si>
    <t>5301010030 ค่าตอบแทนวิทยากร</t>
  </si>
  <si>
    <t>5302080020 ค่าอาหารในการประชุมดำเนินงาน</t>
  </si>
  <si>
    <t>เงินอุดหนุนอื่น</t>
  </si>
  <si>
    <t>1503010010 ครุภัณฑ์สำนักงาน</t>
  </si>
  <si>
    <t>0710001 วิจัยถ่ายทอดเทคโนฯ Art</t>
  </si>
  <si>
    <t>0720001 วิจัยถ่ายทอดเทคโนฯ 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</si>
  <si>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</si>
  <si>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</si>
  <si>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</si>
  <si>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0750001 วิจัยถ่ายทอดเทคโนฯ LS</t>
  </si>
  <si>
    <t>0760001 วิจัยถ่ายทอดเทคโนฯ Bio</t>
  </si>
  <si>
    <t>0810001 วิจัยสร้างองค์ความรู้Art</t>
  </si>
  <si>
    <t>0820001 วิจัยสร้างองค์ความรู้NS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</si>
  <si>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</si>
  <si>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</si>
  <si>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</si>
  <si>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0860001 วิจัยสร้างองค์ความรู้Bio</t>
  </si>
  <si>
    <t>1</t>
  </si>
  <si>
    <t>เครื่องคอมพิวเตอร์แบบตั้งโต๊ะ ระบบปฏิบัติการ Macintosh 2 เครื่อง</t>
  </si>
  <si>
    <t>คอมพิวเตอร์พกพา 2 เครื่อง</t>
  </si>
  <si>
    <t>คอมพิวเตอร์แท็บเล็ต ระบบปฎิบัติการ IOS 5 เครื่อง</t>
  </si>
  <si>
    <t>คอมพิวเตอร์แบบพกพา (Microsoft Surface) 55 เครื่อง</t>
  </si>
  <si>
    <t>คอมพิวเตอร์แบบพกพา(Window surface) 2 เครื่อง</t>
  </si>
  <si>
    <t>คอมพิวเตอร์พร้อมพรินเตอร์ (ใช้ในห้องarchive) 1 ชุด</t>
  </si>
  <si>
    <t>คอมพิวเตอร์แท็บเล็ต IOS 5 เครื่อง</t>
  </si>
  <si>
    <t>คอมพิวเตอร์พร้อมพรินเตอร์ 1 ชุด</t>
  </si>
  <si>
    <t>1000</t>
  </si>
  <si>
    <t>C0201001</t>
  </si>
  <si>
    <t>ตกลงราคา</t>
  </si>
  <si>
    <t>2</t>
  </si>
  <si>
    <t>3</t>
  </si>
  <si>
    <t>4</t>
  </si>
  <si>
    <t>5</t>
  </si>
  <si>
    <t>6</t>
  </si>
  <si>
    <t>ชุด</t>
  </si>
  <si>
    <t>เครื่อง</t>
  </si>
  <si>
    <t>ปีปัจจุบัน</t>
  </si>
  <si>
    <t>ต.ศาลายา อ.พุทธมณฑล จ.นครปฐม</t>
  </si>
  <si>
    <t>LI</t>
  </si>
  <si>
    <t>P</t>
  </si>
  <si>
    <t>1 เครื่อง</t>
  </si>
  <si>
    <t>10 ปี</t>
  </si>
  <si>
    <t>เพื่อสนับสนุนการเรียนการสอน</t>
  </si>
  <si>
    <t>1.เพื่อใช้ทดแทนเครื่องเดิม 1 เครื่อง ที่ใช้มาตั้งแต่ปี 2551 ที่เสื่อมสภาพจากการใช้งานหนัก จะไม่คุ้มค่าถ้าซ่อม
2. อีกหนึ่งเครื่องนั้น การทำงานจำเป็นต้องใช้ระบบปฏิบัติการอื่นซึ่งเครื่องปัจจุบันไม่สามารถรองรับได้</t>
  </si>
  <si>
    <t>เก้าอี้ในห้องตรวจ และห้องหัตถการ 15 ชิ้น</t>
  </si>
  <si>
    <t>เก้าอี้นั่งห้องประชุมและนั่งทำงาน มีล้อ ที่ท้าวแขน ปรับระดับได้ 12 ตัว</t>
  </si>
  <si>
    <t>เก้าอี้กลมไม่มีพนักมีล้อเลื่อนห้องหัตถการ 15 ชิ้น</t>
  </si>
  <si>
    <t>เก้าอี้ห้องตรวจและห้องหัตถการ 15 ชิ้น</t>
  </si>
  <si>
    <t>เก้าอี้กลมห้องหัตถการ 15 ชิ้น</t>
  </si>
  <si>
    <t>เก้าอี้ห้องประชุม ปรับระดับได้ 12 ตัว</t>
  </si>
  <si>
    <t>7</t>
  </si>
  <si>
    <t>8</t>
  </si>
  <si>
    <t>9</t>
  </si>
  <si>
    <t>ชิ้น</t>
  </si>
  <si>
    <t>ตัว</t>
  </si>
  <si>
    <t xml:space="preserve">เพื่อรองรับการเรียนการสอนของนักศึกษาระดับปริญญาเอก </t>
  </si>
  <si>
    <t xml:space="preserve">งานจ้างปรับปรุงห้องปฏิบัติการ 1  งาน </t>
  </si>
  <si>
    <t>ประกวดราคา</t>
  </si>
  <si>
    <t>งาน</t>
  </si>
  <si>
    <t>39 ปี</t>
  </si>
  <si>
    <t xml:space="preserve">ใช้งานได้บางส่วนแต่ไม่สมบูรณ์และ
 มีการซ่อมแซมเล็กๆ น้อยๆ เท่านั้น </t>
  </si>
  <si>
    <t>ห้องปฏิบัติการกลาง ซึ่งมีสภาพชำรุด ทรุดโทรม</t>
  </si>
  <si>
    <t>10101001</t>
  </si>
  <si>
    <t>คอมฯปฏิบัติการ Macintosh 2 เครื่อง</t>
  </si>
  <si>
    <t>คอมฯพกพา (Microsoft Surface) 55 เครื่อง</t>
  </si>
  <si>
    <t>คอมฯพกพา (Window surface) 2 เครื่อง</t>
  </si>
  <si>
    <t>ตัวชี้วัด : เชิงปริมาณ</t>
  </si>
  <si>
    <t>ตัวชี้วัด : เชิงคุณภาพ</t>
  </si>
  <si>
    <t>ตัวชี้วัด : เชิงเวลา</t>
  </si>
  <si>
    <t>เงินรายได้มหาวิทยาลัย</t>
  </si>
  <si>
    <t xml:space="preserve">1.  อธิบายเหตุผลความจำเป็นสาระสำคัญของการขอตั้งงบประมาณรายจ่ายจากเงินรายได้ ว่าในรายการที่เสนอขอตั้งงบประมาณนั้น </t>
  </si>
  <si>
    <t>10</t>
  </si>
  <si>
    <t>ปีงบประมาณ</t>
  </si>
  <si>
    <t>ลำดับความสำคัญของแต่ละปี</t>
  </si>
  <si>
    <t>จำนวนที่ชำรุด(ต้องซ่อมแซม)</t>
  </si>
  <si>
    <t>จำนวนที่ใช้งานไม่ได้
(ต้องเปลี่ยน)</t>
  </si>
  <si>
    <t>ลักษณะครุภัณฑ์</t>
  </si>
  <si>
    <t>ครุภัณฑ์มาตรฐาน</t>
  </si>
  <si>
    <t>ไม่ใช่ครุภัณฑ์มาตรฐาน</t>
  </si>
  <si>
    <r>
      <t>ระบุชื่ออาคารที่จะนำ</t>
    </r>
    <r>
      <rPr>
        <b/>
        <u/>
        <sz val="15"/>
        <color indexed="8"/>
        <rFont val="TH SarabunPSK"/>
        <family val="2"/>
      </rPr>
      <t>ครุภัณฑ์</t>
    </r>
    <r>
      <rPr>
        <b/>
        <sz val="15"/>
        <color indexed="8"/>
        <rFont val="TH SarabunPSK"/>
        <family val="2"/>
      </rPr>
      <t>ไปใช้</t>
    </r>
  </si>
  <si>
    <t>ใบเสนอราคา
(ราคา+VAT)
Q.1</t>
  </si>
  <si>
    <t>ใบเสนอราคา
(ราคา+VAT)
Q.2</t>
  </si>
  <si>
    <t>ใบเสนอราคา
(ราคา+VAT)
Q.3</t>
  </si>
  <si>
    <t>รายละเอียดความพร้อมของรายการครุภัณฑ์</t>
  </si>
  <si>
    <t>(กรณีมีเอกสารพร้อมส่งให้ทำเครื่องหมายถูก)</t>
  </si>
  <si>
    <t>กำหนดวันส่งมอบ
(จำนวนวัน)
Q.1</t>
  </si>
  <si>
    <t>กำหนดวันส่งมอบ
(จำนวนวัน)
Q.2</t>
  </si>
  <si>
    <t>กำหนดวันส่งมอบ
(จำนวนวัน)
Q.3</t>
  </si>
  <si>
    <t>แผนการเบิกจ่ายงบประมาณรายเดือน ระบุจำนวนเงินที่ใส่เป็นเลขกลม (**XX,X00)</t>
  </si>
  <si>
    <t>ผลรวมทั้งปี</t>
  </si>
  <si>
    <t>6. วงเงินค่าก่อสร้าง</t>
  </si>
  <si>
    <t xml:space="preserve">5. สถานที่ก่อสร้าง          </t>
  </si>
  <si>
    <t>4. ลักษณะอาคาร</t>
  </si>
  <si>
    <t>3. วัตถุประสงค์</t>
  </si>
  <si>
    <t xml:space="preserve"> </t>
  </si>
  <si>
    <t xml:space="preserve">2. เหตุผลความจำเป็น  </t>
  </si>
  <si>
    <t xml:space="preserve">         รวม</t>
  </si>
  <si>
    <t>(5)=(2)-(4)</t>
  </si>
  <si>
    <t>(4)</t>
  </si>
  <si>
    <t>(3)</t>
  </si>
  <si>
    <t>(2)</t>
  </si>
  <si>
    <t>(1)</t>
  </si>
  <si>
    <t>งวด</t>
  </si>
  <si>
    <t>คงเหลือ</t>
  </si>
  <si>
    <t>เบิกจ่ายสะสม</t>
  </si>
  <si>
    <t>เบิกจ่ายแต่ละปี</t>
  </si>
  <si>
    <t>เงินนอกสะสม</t>
  </si>
  <si>
    <t>ตั้งไว้</t>
  </si>
  <si>
    <t>จำนวนงวด</t>
  </si>
  <si>
    <t>งบประมาณสะสม</t>
  </si>
  <si>
    <t>เงินนอก</t>
  </si>
  <si>
    <t>เบิกจ่ายจริงเงินนอกงบประมาณ</t>
  </si>
  <si>
    <t>เบิกจ่ายจริง</t>
  </si>
  <si>
    <t xml:space="preserve">งบประมาณ  </t>
  </si>
  <si>
    <t>9. การตั้งงบประมาณ/ประมาณการเบิกจ่าย</t>
  </si>
  <si>
    <t xml:space="preserve">สัญญาเลขที่  </t>
  </si>
  <si>
    <t>6. สิ้นสุดก่อสร้างตามสัญญา</t>
  </si>
  <si>
    <t>5. เริ่มก่อสร้างตามสัญญา</t>
  </si>
  <si>
    <t>4. เซ็นสัญญา</t>
  </si>
  <si>
    <t>3. สงป.อนุมัติ</t>
  </si>
  <si>
    <t xml:space="preserve">2. ประกวดราคา    </t>
  </si>
  <si>
    <t>แต่ละงวด</t>
  </si>
  <si>
    <t>งวดย่อย</t>
  </si>
  <si>
    <t>ต่อไป</t>
  </si>
  <si>
    <t>ที่ต้องจ่าย</t>
  </si>
  <si>
    <t>จริงสะสม</t>
  </si>
  <si>
    <t>เงินนอกงบฯ</t>
  </si>
  <si>
    <t>เงินงบประมาณ</t>
  </si>
  <si>
    <t>งานจริง</t>
  </si>
  <si>
    <t>สะสม</t>
  </si>
  <si>
    <t>ตามแผน</t>
  </si>
  <si>
    <t>ร้อยละ</t>
  </si>
  <si>
    <t>วัน</t>
  </si>
  <si>
    <t>งวดที่</t>
  </si>
  <si>
    <t xml:space="preserve">1. ออกแบบรูปรายการ </t>
  </si>
  <si>
    <t>เงินค้าง</t>
  </si>
  <si>
    <t>ค้าง</t>
  </si>
  <si>
    <t>วันที่เบิกจ่าย</t>
  </si>
  <si>
    <t>คงเหลือเงิน</t>
  </si>
  <si>
    <t>การเบิกจ่าย</t>
  </si>
  <si>
    <t>การเบิกจ่ายจริง</t>
  </si>
  <si>
    <t>วันส่งมอบ</t>
  </si>
  <si>
    <t>แผนการเบิกจ่ายสะสม</t>
  </si>
  <si>
    <t>แผนการเบิกจ่าย</t>
  </si>
  <si>
    <t>จำนวนเงินที่ต้องจ่ายจริง</t>
  </si>
  <si>
    <t>หักเงินค่าจ้างล่วงหน้า</t>
  </si>
  <si>
    <t>ที่ขอตั้ง</t>
  </si>
  <si>
    <t>2.ดำเนินการจริง</t>
  </si>
  <si>
    <t>หมายเหตุ</t>
  </si>
  <si>
    <t>ผลการดำเนินงาน</t>
  </si>
  <si>
    <t>งวดเงิน</t>
  </si>
  <si>
    <t xml:space="preserve">   งวดงาน </t>
  </si>
  <si>
    <t>1.ประมาณการ/</t>
  </si>
  <si>
    <t>รายละเอียด</t>
  </si>
  <si>
    <t>10.รายละเอียดงวดงานและงวดเงิน</t>
  </si>
  <si>
    <t xml:space="preserve">8. การดำเนินการและงวดงาน   </t>
  </si>
  <si>
    <t>นอกงบประมาณ</t>
  </si>
  <si>
    <t>เงิน</t>
  </si>
  <si>
    <t xml:space="preserve">เงิน </t>
  </si>
  <si>
    <t xml:space="preserve"> ปีงบประมาณ</t>
  </si>
  <si>
    <t xml:space="preserve">รายการ               </t>
  </si>
  <si>
    <t>รายการผูกพันตามสัญญา</t>
  </si>
  <si>
    <t>กระทรวงศึกษาธิการ    มหาวิทยาลัยมหิดล</t>
  </si>
  <si>
    <t>**ในกรณีที่ข้อมูลทุกอย่างในเอกสารต่างๆ และไฟล์นี้ไม่ตรงกัน กองแผนงานจะยึดข้อมูลในไฟล์นี้เป็นหลัก</t>
  </si>
  <si>
    <r>
      <t xml:space="preserve">ลักษณะครุภัณฑ์
</t>
    </r>
    <r>
      <rPr>
        <b/>
        <u/>
        <sz val="15"/>
        <color indexed="8"/>
        <rFont val="TH SarabunPSK"/>
        <family val="2"/>
      </rPr>
      <t>(กรอกเฉพาะครุภัณฑ์)</t>
    </r>
  </si>
  <si>
    <t>30</t>
  </si>
  <si>
    <t>60</t>
  </si>
  <si>
    <t>เงินเดือน (G100)</t>
  </si>
  <si>
    <t>step03</t>
  </si>
  <si>
    <t>step02</t>
  </si>
  <si>
    <t>step01</t>
  </si>
  <si>
    <t>Level3_11</t>
  </si>
  <si>
    <t>รายจ่ายอื่น (G900)</t>
  </si>
  <si>
    <t>Level3_10</t>
  </si>
  <si>
    <t>งบเงินอุดหนุน (G800)</t>
  </si>
  <si>
    <t>Level3_9</t>
  </si>
  <si>
    <t>ที่ดินและสิ่งก่อสร้าง (G700)</t>
  </si>
  <si>
    <t>Level3_8</t>
  </si>
  <si>
    <t>ค่าครุภัณฑ์ (G600)</t>
  </si>
  <si>
    <t>Level3_7</t>
  </si>
  <si>
    <t>ค่าวัสดุ (G500)</t>
  </si>
  <si>
    <t>Level3_6</t>
  </si>
  <si>
    <t>ค่าสาธารณูปโภค (G410)</t>
  </si>
  <si>
    <t>Level3_5</t>
  </si>
  <si>
    <t>ค่าใช้สอย (G400)</t>
  </si>
  <si>
    <t>Level3_4</t>
  </si>
  <si>
    <t>ค่าตอบแทน (G300)</t>
  </si>
  <si>
    <t>Level3_3</t>
  </si>
  <si>
    <t>ค่าจ้างชั่วคราว (G220)</t>
  </si>
  <si>
    <t>Level3_2</t>
  </si>
  <si>
    <t>ค่าจ้างประจำ (G210)</t>
  </si>
  <si>
    <t>Level3_1</t>
  </si>
  <si>
    <t>Level2_5</t>
  </si>
  <si>
    <t>งบรายจ่ายอื่น</t>
  </si>
  <si>
    <t>Level2_4</t>
  </si>
  <si>
    <t>Level2_3</t>
  </si>
  <si>
    <t>Level2_2</t>
  </si>
  <si>
    <t>Level2_1</t>
  </si>
  <si>
    <t>G900</t>
  </si>
  <si>
    <t>Logic</t>
  </si>
  <si>
    <t>Level 1</t>
  </si>
  <si>
    <t>รายจ่าย</t>
  </si>
  <si>
    <t>Level4_014</t>
  </si>
  <si>
    <t>การนำเงินรายได้สะสมหรือเงินต้นมาใช้</t>
  </si>
  <si>
    <t>Level4_013</t>
  </si>
  <si>
    <t>รายได้จากการรับบริจาค</t>
  </si>
  <si>
    <t>Level4_012</t>
  </si>
  <si>
    <t>Level4_011</t>
  </si>
  <si>
    <t>Level4_010</t>
  </si>
  <si>
    <t>Level4_09</t>
  </si>
  <si>
    <t>รายได้จากการขายสินค้าและวัสดุสำรองคลัง</t>
  </si>
  <si>
    <t>Level4_08</t>
  </si>
  <si>
    <t>รายได้จากการบริหารสินทรัพย์</t>
  </si>
  <si>
    <t>Level4_07</t>
  </si>
  <si>
    <t>ดอกเบี้ยรับและรายได้จากเงินลงทุน</t>
  </si>
  <si>
    <t>Level4_06</t>
  </si>
  <si>
    <t>รายได้จากการบริการสุขภาพ</t>
  </si>
  <si>
    <t>Level4_05</t>
  </si>
  <si>
    <t>Level4_04</t>
  </si>
  <si>
    <t>Level4_03</t>
  </si>
  <si>
    <t>Level4_02</t>
  </si>
  <si>
    <t>Level4_01</t>
  </si>
  <si>
    <t>Level3_09</t>
  </si>
  <si>
    <t>รายได้สะสม</t>
  </si>
  <si>
    <t>Level3_08</t>
  </si>
  <si>
    <t>Level3_07</t>
  </si>
  <si>
    <t>รายได้จากการดำเนินงานอื่น</t>
  </si>
  <si>
    <t>Level3_06</t>
  </si>
  <si>
    <t>Level3_05</t>
  </si>
  <si>
    <t>Level3_04</t>
  </si>
  <si>
    <t>รายได้จากการลงทุน</t>
  </si>
  <si>
    <t>Level3_03</t>
  </si>
  <si>
    <t>Level3_02</t>
  </si>
  <si>
    <t>รายได้จากการให้บริการวิชาการและวิจัย</t>
  </si>
  <si>
    <t>Level3_01</t>
  </si>
  <si>
    <t>รายได้จากการจัดการศึกษา</t>
  </si>
  <si>
    <t>Level2_03</t>
  </si>
  <si>
    <t>Level2_02</t>
  </si>
  <si>
    <t>รายได้ที่ไม่เกิดจากการดำเนินงาน</t>
  </si>
  <si>
    <t>Level2_01</t>
  </si>
  <si>
    <t>รายได้จากการดำเนินงาน</t>
  </si>
  <si>
    <t>step004</t>
  </si>
  <si>
    <t>step003</t>
  </si>
  <si>
    <t>step002</t>
  </si>
  <si>
    <t>step001</t>
  </si>
  <si>
    <t>Logic01</t>
  </si>
  <si>
    <t>Level 01</t>
  </si>
  <si>
    <t>รายรับ</t>
  </si>
  <si>
    <t>เงินต้น</t>
  </si>
  <si>
    <t xml:space="preserve">รายได้จากการรับบริจาค </t>
  </si>
  <si>
    <t xml:space="preserve">รายได้จากการบริการสุขภาพ </t>
  </si>
  <si>
    <t xml:space="preserve">รายได้จากการบริหารสินทรัพย์ </t>
  </si>
  <si>
    <t xml:space="preserve">รายได้จากการขายสินค้าและวัสดุสำรองคลัง </t>
  </si>
  <si>
    <t>เงินรับโอนตามที่ตั้งงบประมาณ/เงินต้น</t>
  </si>
  <si>
    <t>4902010070 เงินรับโอนตามที่ตั้งงบประมาณ/เงินต้น</t>
  </si>
  <si>
    <t>3.1.1 การนำเงินรายได้สะสมหรือเงินต้นมาใช้</t>
  </si>
  <si>
    <t>เงินบริจาคส่งเสริมการเพาะพันธุ์พืช</t>
  </si>
  <si>
    <t>4301010070 เงินบริจาคส่งเสริมการเพาะพันธุ์พืช</t>
  </si>
  <si>
    <t>2.1.1 รายได้จากการรับบริจาค</t>
  </si>
  <si>
    <t>รายได้บริจาคช่วยเหลือผู้ประสบภัยและป้องกันน้ำท่วมศาลายา</t>
  </si>
  <si>
    <t>4301010050 รายได้บริจาคช่วยเหลือผู้ประสบภัยและป้องกันน้ำท่วมศาลายา</t>
  </si>
  <si>
    <t>รายได้บริจาคสร้างอาคารมหิดลสิทธาคาร</t>
  </si>
  <si>
    <t>4301010040 รายได้บริจาคสร้างอาคารมหิดลสิทธาคาร</t>
  </si>
  <si>
    <t>เงินสนับสนุนจากภายนอก</t>
  </si>
  <si>
    <t>4301010030 เงินสนับสนุนจากภายนอก</t>
  </si>
  <si>
    <t>รายได้สินทรัพย์รับบริจาค</t>
  </si>
  <si>
    <t>4301010020 รายได้สินทรัพย์รับบริจาค</t>
  </si>
  <si>
    <t>รายได้เงินรับบริจาค</t>
  </si>
  <si>
    <t>4301010010 รายได้เงินรับบริจาค</t>
  </si>
  <si>
    <t>รายได้อื่น ๆ</t>
  </si>
  <si>
    <t>4199999990 รายได้อื่น ๆ</t>
  </si>
  <si>
    <t>1.7.3 รายได้อื่น</t>
  </si>
  <si>
    <t>รายได้เงินรับสนับสนุนจากส่วนงาน</t>
  </si>
  <si>
    <t>4199990130 รายได้เงินรับสนับสนุนจากส่วนงาน</t>
  </si>
  <si>
    <t>รายได้เบ็ดเตล็ดอื่น</t>
  </si>
  <si>
    <t>4199990080 รายได้เบ็ดเตล็ดอื่น</t>
  </si>
  <si>
    <t>รายได้เพื่อสวัสดิการพนักงาน</t>
  </si>
  <si>
    <t>4199990070 รายได้เพื่อสวัสดิการพนักงาน</t>
  </si>
  <si>
    <t>เงินสนับสนุนพัฒนาบุคลากรจากภายนอก</t>
  </si>
  <si>
    <t>4199990050 เงินสนับสนุนพัฒนาบุคลากรจากภายนอก</t>
  </si>
  <si>
    <t>รายได้จากการขายอาหาร</t>
  </si>
  <si>
    <t>4199990010 รายได้จากการขายอาหาร</t>
  </si>
  <si>
    <t>เงินบำรุงอื่น</t>
  </si>
  <si>
    <t>4199019990 เงินบำรุงอื่น</t>
  </si>
  <si>
    <t>1.7.1 รายได้ค่าปรับและเงินบำรุง</t>
  </si>
  <si>
    <t>เงินบำรุงค่าสาธารณูปโภค</t>
  </si>
  <si>
    <t>4199010040 เงินบำรุงค่าสาธารณูปโภค</t>
  </si>
  <si>
    <t>เงินชดใช้บุคลากรผิดสัญญาลาศึกษา ฝึกอบรม</t>
  </si>
  <si>
    <t>4199010030 เงินชดใช้บุคลากรผิดสัญญาลาศึกษา ฝึกอบรม</t>
  </si>
  <si>
    <t>เงินค่าปรับนศ.ผิดสัญญา</t>
  </si>
  <si>
    <t>4199010020 เงินค่าปรับนศ.ผิดสัญญา</t>
  </si>
  <si>
    <t>รายได้ค่าปรับ</t>
  </si>
  <si>
    <t>4199010010 รายได้ค่าปรับ</t>
  </si>
  <si>
    <t>รายได้จากการขายวัสดุสำรองคลัง</t>
  </si>
  <si>
    <t>4104010020 รายได้จากการขายวัสดุสำรองคลัง</t>
  </si>
  <si>
    <t>1.6.1 รายได้จากการขายสินค้าและวัสดุสำรองคลัง</t>
  </si>
  <si>
    <t>รายได้จากการขายสินค้า</t>
  </si>
  <si>
    <t>4104010010 รายได้จากการขายสินค้า</t>
  </si>
  <si>
    <t>รายได้จากการบริหารสินทรัพย์อื่น</t>
  </si>
  <si>
    <t>4106019990 รายได้จากการบริหารสินทรัพย์อื่น</t>
  </si>
  <si>
    <t>1.5.1 รายได้จากการบริหารสินทรัพย์</t>
  </si>
  <si>
    <t>รายได้ค่าเช่าที่ดิน</t>
  </si>
  <si>
    <t>4106010040 รายได้ค่าเช่าที่ดิน</t>
  </si>
  <si>
    <t>รายได้ค่าเช่าค่าบำรุงอาคาร สถานที่</t>
  </si>
  <si>
    <t>4106010030 รายได้ค่าเช่าค่าบำรุงอาคาร สถานที่</t>
  </si>
  <si>
    <t>รายได้บำรุงสนามกีฬาศาลายา/สระว่ายน้ำ</t>
  </si>
  <si>
    <t>4106010020 รายได้บำรุงสนามกีฬาศาลายา/สระว่ายน้ำ</t>
  </si>
  <si>
    <t>รายได้ค่าหอพัก</t>
  </si>
  <si>
    <t>4106010010 รายได้ค่าหอพัก</t>
  </si>
  <si>
    <t>รายได้ดอกผลผลประโยชน์อื่น</t>
  </si>
  <si>
    <t>4105019990 รายได้ดอกผลผลประโยชน์อื่น</t>
  </si>
  <si>
    <t>1.4.1 ดอกเบี้ยรับและรายได้จากเงินลงทุน</t>
  </si>
  <si>
    <t>ดอกเบี้ยรับจากเงินฝากธนาคาร</t>
  </si>
  <si>
    <t>4105010050 ดอกเบี้ยรับจากเงินฝากธนาคาร</t>
  </si>
  <si>
    <t>รายได้บริหารจัดการจากเงินลงทุน</t>
  </si>
  <si>
    <t>4105010030 รายได้บริหารจัดการจากเงินลงทุน</t>
  </si>
  <si>
    <t>เงินปันผลจากกองทุนมหาวิทยาลัย</t>
  </si>
  <si>
    <t>4105010020 เงินปันผลจากกองทุนมหาวิทยาลัย</t>
  </si>
  <si>
    <t>รายได้จากการบริการสุขภาพอื่น</t>
  </si>
  <si>
    <t>4103019990 รายได้จากการบริการสุขภาพอื่น</t>
  </si>
  <si>
    <t>1.3.1 รายได้จากการบริการสุขภาพ</t>
  </si>
  <si>
    <t>รายได้จากการนวดเพื่อสุขภาพ</t>
  </si>
  <si>
    <t>4103010050 รายได้จากการนวดเพื่อสุขภาพ</t>
  </si>
  <si>
    <t>รายได้จากการรักษาพยาบาลสัตว์</t>
  </si>
  <si>
    <t>4103010040 รายได้จากการรักษาพยาบาลสัตว์</t>
  </si>
  <si>
    <t>รายได้จากการรักษาพยาบาลเหมาจ่าย</t>
  </si>
  <si>
    <t>4103010030 รายได้จากการรักษาพยาบาลเหมาจ่าย</t>
  </si>
  <si>
    <t>รายได้จากการรักษาพยาบาล ผู้ป่วยใน</t>
  </si>
  <si>
    <t>4103010020 รายได้จากการรักษาพยาบาล ผู้ป่วยใน</t>
  </si>
  <si>
    <t>รายได้จากการรักษาพยาบาล ผู้ป่วยนอก</t>
  </si>
  <si>
    <t>4103010010 รายได้จากการรักษาพยาบาล ผู้ป่วยนอก</t>
  </si>
  <si>
    <t>รายได้ค่าธรรมเนียมจริยธรรมการวิจัย</t>
  </si>
  <si>
    <t>4102020020 รายได้ค่าธรรมเนียมจริยธรรมการวิจัย</t>
  </si>
  <si>
    <t>1.2.2 รายได้จากการวิจัย</t>
  </si>
  <si>
    <t>รายได้เงินอุดหนุนวิจัย-ภายนอก</t>
  </si>
  <si>
    <t>4102020010 รายได้เงินอุดหนุนวิจัย-ภายนอก</t>
  </si>
  <si>
    <t>รายได้บริการวิชาการอื่น</t>
  </si>
  <si>
    <t>4102019990 รายได้บริการวิชาการอื่น</t>
  </si>
  <si>
    <t>1.2.1 รายได้จากการให้บริการวิชาการ</t>
  </si>
  <si>
    <t>รายได้จากการบริการวงดนตรีไทย/สากล</t>
  </si>
  <si>
    <t>4102010160 รายได้จากการบริการวงดนตรีไทย/สากล</t>
  </si>
  <si>
    <t>รายได้จากการบริการสืบค้นข้อมูล ข้อมูลวิจัย</t>
  </si>
  <si>
    <t>4102010150 รายได้จากการบริการสืบค้นข้อมูล ข้อมูลวิจัย</t>
  </si>
  <si>
    <t>รายได้จากการวางระบบ/ออกแบบ/สร้างประดิษฐ์/ผลิตงาน</t>
  </si>
  <si>
    <t>4102010140 รายได้จากการวางระบบ/ออกแบบ/สร้างประดิษฐ์/ผลิตงาน</t>
  </si>
  <si>
    <t>รายได้จากการบริการให้คำปรึกษาทางวิชาการและวิชาชีพ</t>
  </si>
  <si>
    <t>4102010130 รายได้จากการบริการให้คำปรึกษาทางวิชาการและวิชาชีพ</t>
  </si>
  <si>
    <t>รายได้จากการบริการเครื่องมือวิทย์/อุปกรณ์การศึกษา</t>
  </si>
  <si>
    <t>4102010120 รายได้จากการบริการเครื่องมือวิทย์/อุปกรณ์การศึกษา</t>
  </si>
  <si>
    <t>รายได้จากการบริการการศึกษา/วิจัย/สำรวจ(ลักษณะเป็นโครงการ)</t>
  </si>
  <si>
    <t>4102010110 รายได้จากการบริการการศึกษา/วิจัย/สำรวจ(ลักษณะเป็นโครงการ)</t>
  </si>
  <si>
    <t>รายได้จากการบริการวิเคราะห์/ทดสอบ/ตรวจสอบ/ตรวจวิเคราะห์</t>
  </si>
  <si>
    <t>4102010100 รายได้จากการบริการวิเคราะห์/ทดสอบ/ตรวจสอบ/ตรวจวิเคราะห์</t>
  </si>
  <si>
    <t>รายได้จากการขายหนังสือ</t>
  </si>
  <si>
    <t>4102010090 รายได้จากการขายหนังสือ</t>
  </si>
  <si>
    <t>รายได้จากการขายยา</t>
  </si>
  <si>
    <t>4102010080 รายได้จากการขายยา</t>
  </si>
  <si>
    <t>รายรับผลประโยชน์จากงานทรัพย์สินทางปัญญา</t>
  </si>
  <si>
    <t>4102010070 รายรับผลประโยชน์จากงานทรัพย์สินทางปัญญา</t>
  </si>
  <si>
    <t>รายได้จากการอบรมวิชาพื้นฐาน</t>
  </si>
  <si>
    <t>4102010060 รายได้จากการอบรมวิชาพื้นฐาน</t>
  </si>
  <si>
    <t>รายได้โครงการบริการวิชาการด้านสุขภาพ</t>
  </si>
  <si>
    <t>4102010050 รายได้โครงการบริการวิชาการด้านสุขภาพ</t>
  </si>
  <si>
    <t>รายได้จากการจำหน่ายสื่อการศึกษาวิชาการ</t>
  </si>
  <si>
    <t>4102010040 รายได้จากการจำหน่ายสื่อการศึกษาวิชาการ</t>
  </si>
  <si>
    <t>รายได้จากการรับจ้างบริการวิชาการจากภายนอก</t>
  </si>
  <si>
    <t>4102010030 รายได้จากการรับจ้างบริการวิชาการจากภายนอก</t>
  </si>
  <si>
    <t>รายได้จากการขายสัตว์ทดลอง</t>
  </si>
  <si>
    <t>4102010020 รายได้จากการขายสัตว์ทดลอง</t>
  </si>
  <si>
    <t>รายได้จากการจัดฝึกอบรม สัมมนา ประชุม</t>
  </si>
  <si>
    <t>4102010010 รายได้จากการจัดฝึกอบรม สัมมนา ประชุม</t>
  </si>
  <si>
    <t>รายได้จัดการศึกษา</t>
  </si>
  <si>
    <t>4101029990 รายได้จัดการศึกษา</t>
  </si>
  <si>
    <t>1.1.3 รายได้จัดการศึกษาอื่น</t>
  </si>
  <si>
    <t>รายได้ค่าสมัครคัดเลือกนศ.(รับตรง)</t>
  </si>
  <si>
    <t>4101020010 รายได้ค่าสมัครคัดเลือกนศ.(รับตรง)</t>
  </si>
  <si>
    <t>รายได้อื่น - โรงแรม (For P30 Only)</t>
  </si>
  <si>
    <t>4101030040 รายได้อื่น - โรงแรม (For P30 Only)</t>
  </si>
  <si>
    <t>1.1.2 รายได้จากศูนย์ปฏิบัติการโรงแรม</t>
  </si>
  <si>
    <t>รายได้จากการบริการโรงแรม (For P30 Only)</t>
  </si>
  <si>
    <t>4101030030 รายได้จากการบริการโรงแรม (For P30 Only)</t>
  </si>
  <si>
    <t>รายได้ค่าอาหารและเครื่องดื่ม (For P30 Only)</t>
  </si>
  <si>
    <t>4101030020 รายได้ค่าอาหารและเครื่องดื่ม (For P30 Only)</t>
  </si>
  <si>
    <t>รายได้ห้องพัก (For P30 Only)</t>
  </si>
  <si>
    <t>4101030010 รายได้ห้องพัก (For P30 Only)</t>
  </si>
  <si>
    <t>รายได้ค่าบำรุงการศึกษา</t>
  </si>
  <si>
    <t>4101010020 รายได้ค่าบำรุงการศึกษา</t>
  </si>
  <si>
    <t>1.1.1 รายได้ค่าธรรมเนียมการศึกษา</t>
  </si>
  <si>
    <t>4101010010 รายได้ค่าธรรมเนียมการศึกษา</t>
  </si>
  <si>
    <t>CI name</t>
  </si>
  <si>
    <t>CI</t>
  </si>
  <si>
    <t>G900 รายจ่ายอื่น</t>
  </si>
  <si>
    <t>5503010010 รายจ่ายตามบัญชีทุนเฉพาะ</t>
  </si>
  <si>
    <t>5502050010 เงินอุดหนุนเพื่อการดำเนินงาน</t>
  </si>
  <si>
    <t>5502040010 เงินอุดหนุนสวัสดิการ</t>
  </si>
  <si>
    <t>5502030020 เงินอุดหนุนกิจกรรมกีฬา</t>
  </si>
  <si>
    <t>5502030010 เงินอุดหนุนโครงการด้านทำนุบำรุงศิลปวัฒนธรรม</t>
  </si>
  <si>
    <t>5502020020 เงินอุดหนุนกิจกรรมนศ.</t>
  </si>
  <si>
    <t>5502020010 เงินอุดหนุนทุนการศึกษา นศ.</t>
  </si>
  <si>
    <t>5502010070 เงินอุดหนุนการทำผลงานเพื่อพัฒนางาน</t>
  </si>
  <si>
    <t>5502010060 เงินอุดหนุนการวิจัย (Talent)</t>
  </si>
  <si>
    <t>5502010020 เงินอุดหนุนบริการวิชาการ</t>
  </si>
  <si>
    <t>5502010010 เงินอุดหนุนการวิจัย</t>
  </si>
  <si>
    <t>5501010010 เงินอุดหนุนโครงการเฉพาะกิจ</t>
  </si>
  <si>
    <t>5205010050 เงินสมทบกองทุนเงินสงเคราะห์</t>
  </si>
  <si>
    <t>5204020060 ค่ารักษาพยาบาล-คนไข้ใน</t>
  </si>
  <si>
    <t>5204020050 ค่ารักษาพยาบาล-คนไข้นอก</t>
  </si>
  <si>
    <t>5204010120 เงินช่วยเหลือค่าที่พักในอาคารของมหาวิทยาลัย</t>
  </si>
  <si>
    <t>5203010090 เงินรางวัลประจำปีเงินรายได้</t>
  </si>
  <si>
    <t>1504999990 สินทรัพย์โครงสร้างพื้นฐานอื่น</t>
  </si>
  <si>
    <t>1504990050 สินทรัพย์โครงสร้างพื้นฐาน-ระบบกายภาพ</t>
  </si>
  <si>
    <t>1504990040 สินทรัพย์โครงสร้างพื้นฐาน-สุขาภิบาล</t>
  </si>
  <si>
    <t>1504990030 สินทรัพย์โครงสร้างพื้นฐาน-ระบบสื่อสาร</t>
  </si>
  <si>
    <t>1504990020 สินทรัพย์โครงสร้างพื้นฐาน-ประปา</t>
  </si>
  <si>
    <t>1504990010 สินทรัพย์โครงสร้างพื้นฐาน-ไฟฟ้า</t>
  </si>
  <si>
    <t>1504020010 สะพาน</t>
  </si>
  <si>
    <t>1504010010 ถนน</t>
  </si>
  <si>
    <t>1502020010 สิ่งปลูกสร้าง</t>
  </si>
  <si>
    <t>1502010040 ส่วนปรับปรุงอาคารเช่า</t>
  </si>
  <si>
    <t>1502010030 อาคารเพื่อประโยชน์อื่น</t>
  </si>
  <si>
    <t>1502010020 อาคารเพื่อการดำเนินงาน</t>
  </si>
  <si>
    <t>1502010010 อาคารเพื่อพักอาศัย</t>
  </si>
  <si>
    <t>1501010010 ที่ดิน</t>
  </si>
  <si>
    <t>1505020010 โปรแกรมคอมพิวเตอร์</t>
  </si>
  <si>
    <t>1503980010 ครุภัณฑ์อื่น</t>
  </si>
  <si>
    <t>1503160010 ครุภัณฑ์อาวุธ</t>
  </si>
  <si>
    <t>1503150010 ครุภัณฑ์สนาม</t>
  </si>
  <si>
    <t>1503140010 ครุภัณฑ์ดนตรีและนาฏศิลป์</t>
  </si>
  <si>
    <t>1503130010 ครุภัณฑ์กีฬา</t>
  </si>
  <si>
    <t>1503120010 ครุภัณฑ์งานบ้านงานครัว</t>
  </si>
  <si>
    <t>1503110010 ครุภัณฑ์การศึกษา</t>
  </si>
  <si>
    <t>1503100010 ครุภัณฑ์คอมพิวเตอร์</t>
  </si>
  <si>
    <t>1503090010 ครุภัณฑ์วิทยาศาสตร์และการแพทย์</t>
  </si>
  <si>
    <t>1503080010 ครุภัณฑ์สำรวจ</t>
  </si>
  <si>
    <t>1503070010 ครุภัณฑ์ก่อสร้าง</t>
  </si>
  <si>
    <t>1503060010 ครุภัณฑ์โรงงาน</t>
  </si>
  <si>
    <t>1503050010 ครุภัณฑ์การเกษตร</t>
  </si>
  <si>
    <t>1503040010 ครุภัณฑ์โฆษณาและเผยแพร่</t>
  </si>
  <si>
    <t>1503030010 ครุภัณฑ์ไฟฟ้าและสื่อสาร</t>
  </si>
  <si>
    <t>1503020010 ครุภัณฑ์ยานพาหนะและขนส่ง</t>
  </si>
  <si>
    <t>5303010260 ค่าวัสดุบรรจุภัณฑ์</t>
  </si>
  <si>
    <t>5303010250 ค่าวัสดุวิทยาศาสตร์</t>
  </si>
  <si>
    <t>5303010240 ค่าวัสดุทันตกรรม</t>
  </si>
  <si>
    <t>5303010230 ค่าเวชภัณฑ์</t>
  </si>
  <si>
    <t>5303010220 ค่าวัสดุยา</t>
  </si>
  <si>
    <t>5303010210 ค่าวัสดุเครื่องดนตรี</t>
  </si>
  <si>
    <t>5303010200 ค่าวัสดุสัตว์ทดลอง</t>
  </si>
  <si>
    <t>5303010190 ค่าวัสดุเลี้ยงสัตว์</t>
  </si>
  <si>
    <t>5303010180 ค่าวัสดุอาวุธ</t>
  </si>
  <si>
    <t>5303010170 ค่าวัสดุเชื้อเพลิงและน้ำมันหล่อลื่น</t>
  </si>
  <si>
    <t>5303010160 ค่าวัสดุการศึกษา</t>
  </si>
  <si>
    <t>5303010150 ค่าวัสดุสำรวจ</t>
  </si>
  <si>
    <t>5303010140 ค่าวัสดุบริโภค</t>
  </si>
  <si>
    <t>5303010130 ค่าวัสดุของที่ระลึก</t>
  </si>
  <si>
    <t>5303010120 ค่าวัสดุอาหารสัตว์</t>
  </si>
  <si>
    <t>5303010110 ค่าวัสดุสนาม</t>
  </si>
  <si>
    <t>5303010100 ค่าวัสดุกีฬา</t>
  </si>
  <si>
    <t>5303010090 ค่าวัสดุแต่งกาย</t>
  </si>
  <si>
    <t>5303010070 ค่าวัสดุไฟฟ้า วิทยุโฆษณาและเผยแพร่</t>
  </si>
  <si>
    <t>5303010060 ค่าวัสดุคอมพิวเตอร์และสารสนเทศ</t>
  </si>
  <si>
    <t>5303010050 ค่าวัสดุยานพาหนะและขนส่ง</t>
  </si>
  <si>
    <t>5303010040 ค่าวัสดุการเกษตร</t>
  </si>
  <si>
    <t>5303010030 ค่าวัสดุงานบ้านงานครัว</t>
  </si>
  <si>
    <t>5303010020 ค่าวัสดุซ่อมบำรุง/ก่อสร้าง</t>
  </si>
  <si>
    <t>1901030010 ศิลปวัตถุและสิ่งของหายาก</t>
  </si>
  <si>
    <t>5304020070 ค่าบริการเครือข่ายสารสนเทศ</t>
  </si>
  <si>
    <t>5304020060 ค่าโทรศัพท์เคลื่อนที่</t>
  </si>
  <si>
    <t>5304020050 ค่าบริการสื่อสารและโทรคมนาคม</t>
  </si>
  <si>
    <t>5304020040 ค่าไปรษณีย์และขนส่ง</t>
  </si>
  <si>
    <t>5304020020 ค่าประปา</t>
  </si>
  <si>
    <t>5304020010 ค่าไฟฟ้า</t>
  </si>
  <si>
    <t>5502040030 ค่าบริการสุขภาพนักศึกษา</t>
  </si>
  <si>
    <t>5502040020 เงินสงเคราะห์นักศึกษา</t>
  </si>
  <si>
    <t>5304999990 ค่าใช้จ่ายอื่น</t>
  </si>
  <si>
    <t>5304990010 ค่าชดใช้ค่าเสียหาย</t>
  </si>
  <si>
    <t>5304050030 ค่าใช้จ่ายอื่นในการบริหารการเงิน</t>
  </si>
  <si>
    <t>5304050020 ค่าบริการเก็บรักษาทรัพย์สิน</t>
  </si>
  <si>
    <t>5304050010 ดอกเบี้ยจ่าย</t>
  </si>
  <si>
    <t>5304040010 ค่าภาษี</t>
  </si>
  <si>
    <t>5304010080 ค่าตั๋วเครื่องบินต่างประเทศ</t>
  </si>
  <si>
    <t>5304010070 ค่าใช้จ่ายเดินทางอื่นต่างประเทศ</t>
  </si>
  <si>
    <t>5304010060 ค่าที่พักต่างประเทศ</t>
  </si>
  <si>
    <t>5304010050 ค่าเบี้ยเลี้ยงต่างประเทศ</t>
  </si>
  <si>
    <t>5304010040 ค่าตั๋วเครื่องบินในประเทศ</t>
  </si>
  <si>
    <t>5304010030 ค่าใช้จ่ายเดินทางอื่นในประเทศ</t>
  </si>
  <si>
    <t>5304010020 ค่าที่พักในประเทศ</t>
  </si>
  <si>
    <t>5304010010 ค่าเบี้ยเลี้ยงในประเทศ</t>
  </si>
  <si>
    <t>5302999990 ค่าใช้สอยอื่น</t>
  </si>
  <si>
    <t>5302090010 ค่าใช้จ่ายสำหรับผู้ประกอบวิชาชีพอิสระ</t>
  </si>
  <si>
    <t>5302070010 ค่ารับรองและพิธีการ</t>
  </si>
  <si>
    <t>5302069990 ค่าธรรมเนียมอื่น</t>
  </si>
  <si>
    <t>5302060030 ค่าตรวจประเมิน</t>
  </si>
  <si>
    <t>5302060020 ค่าสอบบัญชี</t>
  </si>
  <si>
    <t>5302060010 ค่าธรรมเนียมธนาคารและบัตรเครดิต</t>
  </si>
  <si>
    <t>5302050020 ค่าเบี้ยประกันรถยนต์และพรบ.</t>
  </si>
  <si>
    <t>5302050010 ค่าเบี้ยประกัน</t>
  </si>
  <si>
    <t>5302040010 ค่าโฆษณาและประชาสัมพันธ์</t>
  </si>
  <si>
    <t>5302039990 ค่าเช่าทรัพย์สินอื่น</t>
  </si>
  <si>
    <t>5302030070 ค่าเช่าครุภัณฑ์และเครื่องใช้สำนักงาน</t>
  </si>
  <si>
    <t>5302030060 ค่าเช่ารถอื่น ๆ</t>
  </si>
  <si>
    <t>5302030050 ค่าเช่ารถประจำตำแหน่ง</t>
  </si>
  <si>
    <t>5302030040 ค่าเช่าครุภัณฑ์วิทยาศาสตร์และการแพทย์</t>
  </si>
  <si>
    <t>5302030030 ค่าเช่าอาคารและสถานที่</t>
  </si>
  <si>
    <t>5302030020 ค่าเช่าครุภัณฑ์สารสนเทศ</t>
  </si>
  <si>
    <t>5302030010 ค่าเช่าเครื่องถ่ายเอกสาร</t>
  </si>
  <si>
    <t>5302029990 ค่าจ้างเหมาบริการอื่น</t>
  </si>
  <si>
    <t>5302020030 ค่าจ้างที่ปรึกษา</t>
  </si>
  <si>
    <t>5302020020 ค่าจ้างรักษาความปลอดภัย</t>
  </si>
  <si>
    <t>5302020010 ค่าจ้างทำความสะอาด</t>
  </si>
  <si>
    <t>5302010050 ค่าซ่อมแซมบำรุงรักษาทรัพย์สินอื่น</t>
  </si>
  <si>
    <t>5302010040 ค่าซ่อมแซมบำรุงรักษาครุภัณฑ์วิทย์, การแพทย์</t>
  </si>
  <si>
    <t>5302010030 ค่าซ่อมแซม/บำรุงรักษาระบบ/ครุภัณฑ์สารสนเทศ</t>
  </si>
  <si>
    <t>5302010020 ค่าซ่อมแซมบำรุงรักษาอาคาร สถานที่ สาธารณูปโภค</t>
  </si>
  <si>
    <t>5302010010 ค่าซ่อมแซมบำรุงรักษายานพาหนะ</t>
  </si>
  <si>
    <t>5206020020 ทุนการศึกษาพัฒนาบุคลากร ต่างประเทศ</t>
  </si>
  <si>
    <t>5206020010 ทุนการศึกษาพัฒนาบุคลากร ในประเทศ</t>
  </si>
  <si>
    <t>5206010020 ค่าฝึกอบรม สัมมนาดูงาน ต่างประเทศ</t>
  </si>
  <si>
    <t>5206010010 ค่าฝึกอบรม สัมมนาดูงาน ภายในประเทศ</t>
  </si>
  <si>
    <t>5205010040 เงินสมทบประกันสังคม</t>
  </si>
  <si>
    <t>5205010030 เงินสมทบกองทุนสำรองเลี้ยงชีพ</t>
  </si>
  <si>
    <t>5204029990 ค่าสวัสดิการอื่น</t>
  </si>
  <si>
    <t>1505030030 สิทธิในการเช่าที่ดิน</t>
  </si>
  <si>
    <t>1505030020 ลิขสิทธิ์ซอฟแวร์</t>
  </si>
  <si>
    <t>1505030010 สิทธิบัตรและอนุสิทธิบัตร</t>
  </si>
  <si>
    <t>1505010010 สิทธิการเช่าอาคารสิ่งปลูกสร้าง</t>
  </si>
  <si>
    <t>5302080010 ค่าเบี้ยประชุม</t>
  </si>
  <si>
    <t>5301019990 ค่าตอบแทนอื่น</t>
  </si>
  <si>
    <t>5301010090 ค่าตอบแทนการแสดง</t>
  </si>
  <si>
    <t>5301010080 ค่าตอบแทนกก.ผู้อ่านและประเมินผลงานทางวิชาการ</t>
  </si>
  <si>
    <t>5301010070 ค่าตอบแทนช่วยปฏิบัติงานราชการ</t>
  </si>
  <si>
    <t>5301010060 ค่าพาหนะเหมาจ่าย</t>
  </si>
  <si>
    <t>5301010050 เงินค่าที่พักผู้เชี่ยวชาญต่างประเทศ</t>
  </si>
  <si>
    <t>5301010040 ค่าควบคุมงานก่อสร้าง</t>
  </si>
  <si>
    <t>5301010020 ค่าสอนพิเศษ</t>
  </si>
  <si>
    <t>5301010010 เงินรางวัลกรรมการสอบ</t>
  </si>
  <si>
    <t>5203029990 ค่าตอบแทนอื่น ๆของบุคลากร</t>
  </si>
  <si>
    <t>5203020110 ค่าตอบแทนอื่นของบุคลากรข้ามส่วนงาน</t>
  </si>
  <si>
    <t>5203020100 ค่าพาหนะผู้บริหารข้ามส่วนงาน</t>
  </si>
  <si>
    <t>5203020090 ค่าตอบแทนพิเศษ Research Reward</t>
  </si>
  <si>
    <t>5203020080 ค่าตอบแทน talent Management</t>
  </si>
  <si>
    <t>5203020060 ค่าตอบแทนพาหนะเหมาจ่ายผู้บริหาร</t>
  </si>
  <si>
    <t>5203020050 ค่าตอบแทนผู้ปฏิบัติงานด้านการสาธารณสุข (พตส.)</t>
  </si>
  <si>
    <t>5203020040 ค่าตอบแทนรายเดือนเฉพาะตำแหน่ง</t>
  </si>
  <si>
    <t>5203020030 ค่าตอบแทนพิเศษบุคลากรเต็มขั้น</t>
  </si>
  <si>
    <t>5203010030 ค่าตอบแทนการปฏิบัติงาน(PA)</t>
  </si>
  <si>
    <t>5203010020 ค่าเช่าบ้าน</t>
  </si>
  <si>
    <t>5203010010 ค่าอาหารทำการล่วงเวลา</t>
  </si>
  <si>
    <t>5203010070 เงินเพิ่มค่าครองชีพชั่วคราว-ลูกจ้างชั่วคราว</t>
  </si>
  <si>
    <t>5202010120 บำเหน็จลูกจ้างชาวต่างประเทศ</t>
  </si>
  <si>
    <t>5202010100 เงินชดเชยเมื่อสิ้นสุดสัญญา ลูกจ้างชั่วคราวเงิน รด.</t>
  </si>
  <si>
    <t>5203020020 ค่าตอบแทนลูกจ้างประจำเต็มขั้น(ติดดาว)</t>
  </si>
  <si>
    <t>5203010050 เงินเพิ่มค่าครองชีพชั่วคราว-ลูกจ้างประจำ</t>
  </si>
  <si>
    <t>5201030010 ค่าจ้างประจำ</t>
  </si>
  <si>
    <t>5502040050 เงินช่วยเหลือข้าราชการเกษียณก่อนกำหนด</t>
  </si>
  <si>
    <t>5205010090 เงินสมทบกองทุนสำรองเลี้ยงชีพ(ส่วนงาน)</t>
  </si>
  <si>
    <t>5205010080 เงินสมทบ/ชดเชยกองทุนบำเหน็จบำนาญ พม.</t>
  </si>
  <si>
    <t>5203020070 ค่าตอบแทนพิเศษข้าราชการเต็มขั้น(ติดดาว)</t>
  </si>
  <si>
    <t>5203020010 ค่าตอบแทนรายเดือน</t>
  </si>
  <si>
    <t>5203010040 เงินเพิ่มค่าครองชีพชั่วคราว</t>
  </si>
  <si>
    <t>5202010080 เงินชดเชยเมื่อสิ้นสุดสัญญา พม.ส่วนงาน/เงินรายได้</t>
  </si>
  <si>
    <t>5202010070 เงินให้ออกจากงานก่อนเกษียณ  (ข้าราชการ)</t>
  </si>
  <si>
    <t>5201020020 เงินประจำตำแหน่งผู้บริหารข้ามส่วนงาน</t>
  </si>
  <si>
    <t>5201020010 เงินประจำตำแหน่ง</t>
  </si>
  <si>
    <t>5201010010 เงินเดือน</t>
  </si>
  <si>
    <t>ห้ามลบเด็ดขาด</t>
  </si>
  <si>
    <t>อาคารสถาบันวิจัยภาษาและวัฒนธรรมเอเชีย</t>
  </si>
  <si>
    <t>8800000 ผลผลิตรวม</t>
  </si>
  <si>
    <t>9900000 ไม่ระบุผลผลิต</t>
  </si>
  <si>
    <t>5302050030 ค่าเบี้ยประกันภัยอาคาร</t>
  </si>
  <si>
    <t>5202010060 เงินชดเชยพนักงานมหาวิทยาลัยพ้นสภาพ</t>
  </si>
  <si>
    <t>5204010060 เงินค่าเล่าเรียนบุตร พม.</t>
  </si>
  <si>
    <t>5204010090 เงินสงเคราะห์ผู้เสียชีวิต พนักงาน</t>
  </si>
  <si>
    <t>5204010110 เงินช่วยเหลือพนักงานมหาวิทยาลัย</t>
  </si>
  <si>
    <t>**ในกรณีที่แถวสำหรับใส่ข้อมูลไม่พอ ขอให้ส่วนงาน insert แถว ได้ภายในแถวที่ 6 ถึง 200</t>
  </si>
  <si>
    <t>Functional_Area no.4</t>
  </si>
  <si>
    <t>Functional_Area no.6</t>
  </si>
  <si>
    <t>1503985010 ครุภัณฑ์อื่น interface</t>
  </si>
  <si>
    <t>5204010080 เงินสงเคราะห์ผู้เสียชีวิตข้าราชการ / ลูกจ้าง</t>
  </si>
  <si>
    <t>ยกเลิก</t>
  </si>
  <si>
    <t>วิธีจัดซื้อจัดจ้าง</t>
  </si>
  <si>
    <t>คัดเลือก</t>
  </si>
  <si>
    <t>พิเศษ</t>
  </si>
  <si>
    <t>ประกวดราคาด้วยวิธีอิเลคทรอนิค</t>
  </si>
  <si>
    <t>E-MARKETRFQ</t>
  </si>
  <si>
    <t>E-MARKETAUCTION</t>
  </si>
  <si>
    <t>E-BIDDING</t>
  </si>
  <si>
    <t>วิธีประกวดราคาอิเล็กทรอนิกส์ (e-bidding)</t>
  </si>
  <si>
    <t>สอบราคา</t>
  </si>
  <si>
    <t>วิธีสอบราคา (ใช้ในพื้นที่ที่ไม่มี Internet)</t>
  </si>
  <si>
    <t>ฉจ.ตกลงราคา</t>
  </si>
  <si>
    <t>ฉจ.อื่นๆ</t>
  </si>
  <si>
    <t>คัดเลือก 60</t>
  </si>
  <si>
    <t>ปชช.ที่ปรึกษา60</t>
  </si>
  <si>
    <t>จ้างที่ปรึกษาวิธีประกาศเชิญชวนทั่วไป</t>
  </si>
  <si>
    <t>คล.ที่ปรึกษา60</t>
  </si>
  <si>
    <t>จ้างที่ปรึกษาวิธีคัดเลือก</t>
  </si>
  <si>
    <t>ฉจ.ที่ปรึกษา60</t>
  </si>
  <si>
    <t>จ้างที่ปรึกษาวิธีเฉพาะเจาะจง</t>
  </si>
  <si>
    <t>ปชช.ออกแบบ/คุมงาน</t>
  </si>
  <si>
    <t>จ้างออกแบบ/ควบคุมงานก่อสร้างวิธีประกาศเชิญชวนทั่วไป</t>
  </si>
  <si>
    <t>คล.ออกแบบ/คุมงาน</t>
  </si>
  <si>
    <t>จ้างออกแบบ/ควบคุมงานก่อสร้างวิธีคัดเลือก</t>
  </si>
  <si>
    <t>ฉจ.ออกแบบ/คุมงาน</t>
  </si>
  <si>
    <t>จ้างออกแบบ/ควบคุมงานก่อสร้างวิธีเฉพาะเจาะจง</t>
  </si>
  <si>
    <t>ปบ.ออกแบบ/คุมงาน</t>
  </si>
  <si>
    <t>จ้างออกแบบ/ควบคุมงานก่อสร้างวิธีประกวดแบบ</t>
  </si>
  <si>
    <t>Commitment Item</t>
  </si>
  <si>
    <t>Environment
(พื้นฐาน)</t>
  </si>
  <si>
    <t>Environment
(ยุทธศาสตร์)</t>
  </si>
  <si>
    <t>Administration &amp; Governance
(ยุทธศาสตร์)</t>
  </si>
  <si>
    <t>Branding
(พื้นฐาน)</t>
  </si>
  <si>
    <t>Branding
(ยุทธศาสตร์)</t>
  </si>
  <si>
    <t>IT Infrastructure
(พื้นฐาน)</t>
  </si>
  <si>
    <t>IT Infrastructure
(ยุทธศาสตร์)</t>
  </si>
  <si>
    <t>ปี 2567</t>
  </si>
  <si>
    <t>จำนวนชิ้น</t>
  </si>
  <si>
    <t>แผนความต้องการล่วงหน้า 5 ปี</t>
  </si>
  <si>
    <t>ด้านการศึกษา</t>
  </si>
  <si>
    <t>ด้านการบริการรักษาพยาบาล</t>
  </si>
  <si>
    <t>ด้านการบริการวิชาการ</t>
  </si>
  <si>
    <t>ด้านการวิจัย</t>
  </si>
  <si>
    <t>ด้านการทำนุบำรุงศิลปวัฒนธรรม</t>
  </si>
  <si>
    <t>ใช่</t>
  </si>
  <si>
    <t>ไม่ใช่</t>
  </si>
  <si>
    <t>ยุทธศาสตร์การจัดสรรงบประมาณ</t>
  </si>
  <si>
    <t>1. ยุทธศาสตร์ด้านความมั่นคง</t>
  </si>
  <si>
    <t>2. ยุทธศาสตร์ด้านการสร้างความสามารถในการแข่งขันของประเทศ</t>
  </si>
  <si>
    <t>3. ยุทธศาสตร์ด้านการพัฒนาและเสริมสร้างศักยภาพคน</t>
  </si>
  <si>
    <t>4. ยุทธศาสตร์ด้านการแก้ไขปัญหาความยากจน ลดความเหลื่อมล้า และสร้างการเติบโตจากภายใน</t>
  </si>
  <si>
    <t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t>
  </si>
  <si>
    <t>6. ยุทธศาสตร์ด้านการปรับสมดุลและพัฒนาระบบบริหารจัดการภาครัฐ</t>
  </si>
  <si>
    <t>7. รายการค่าดำเนินการภาครัฐ</t>
  </si>
  <si>
    <t>แผนงานพื้นฐาน</t>
  </si>
  <si>
    <t>แผนงานยุทธศาสตร์</t>
  </si>
  <si>
    <t>สอดคล้องกับนโยบายรัฐบาล (พล.อ.ประยุทธ์)</t>
  </si>
  <si>
    <t>ความสอดคล้องกับนโยบายรัฐบาล</t>
  </si>
  <si>
    <t>CI หมวดเงินอุดหนุน</t>
  </si>
  <si>
    <t>CI รายการรายจ่ายตามจริง</t>
  </si>
  <si>
    <t>เป้าหมายการให้บริการหน่วยงาน</t>
  </si>
  <si>
    <t>4660001 อาคารปรีคลินิคและศูนย์วิจัย</t>
  </si>
  <si>
    <t>โครงการพัฒนาบุคลากร/PA</t>
  </si>
  <si>
    <t>ความเสี่ยงที่อาจเกิดขึ้น</t>
  </si>
  <si>
    <t>ยุทธศาสตร์มหาวิทยาลัย</t>
  </si>
  <si>
    <r>
      <t xml:space="preserve">2.2 กำไรอื่น </t>
    </r>
    <r>
      <rPr>
        <b/>
        <u/>
        <sz val="16"/>
        <color rgb="FFFF0000"/>
        <rFont val="TH SarabunPSK"/>
        <family val="2"/>
      </rPr>
      <t>(กรอกข้อมูลเฉพาะรายรับจริง ถ้ามี)</t>
    </r>
  </si>
  <si>
    <t>รายรับจริง</t>
  </si>
  <si>
    <t>รายจ่ายจริง</t>
  </si>
  <si>
    <t>ปี 2568</t>
  </si>
  <si>
    <t>1. Global Research and Innovation</t>
  </si>
  <si>
    <t>2. Academic and Entrepreneurial Education</t>
  </si>
  <si>
    <t>3. Policy Advocacy and Leaders in
Professional / Academic Services</t>
  </si>
  <si>
    <t>4. Management for Self-Sufficiency and Sustainable Organization</t>
  </si>
  <si>
    <t>Administration &amp; Governance 
(พื้นฐาน)</t>
  </si>
  <si>
    <t>HR (พื้นฐาน)</t>
  </si>
  <si>
    <t>HR
(ยุทธศาสตร์)</t>
  </si>
  <si>
    <t>Finance
(พื้นฐาน)</t>
  </si>
  <si>
    <t>Finance
(ยุทธศาสตร์)</t>
  </si>
  <si>
    <t>3. Policy Advocacy and Leaders in Professional / Academic Services</t>
  </si>
  <si>
    <r>
      <t xml:space="preserve">*****เอกสารประกอบงบลงทุน ต้องจัดส่งในรูปแบบ </t>
    </r>
    <r>
      <rPr>
        <b/>
        <u/>
        <sz val="22"/>
        <color rgb="FFFF0000"/>
        <rFont val="TH SarabunPSK"/>
        <family val="2"/>
      </rPr>
      <t>file สแกน</t>
    </r>
    <r>
      <rPr>
        <b/>
        <sz val="22"/>
        <color rgb="FFFF0000"/>
        <rFont val="TH SarabunPSK"/>
        <family val="2"/>
      </rPr>
      <t xml:space="preserve"> เท่านั้น</t>
    </r>
  </si>
  <si>
    <t>6060030 ศูนย์เวชศาสตร์ผู้สูงอายุ</t>
  </si>
  <si>
    <t>5. หากมีการนำรายได้สะสมมาใช้สมทบในรายจ่ายนั้น กรุณาระบุว่านำไปสมทบในส่วนใด</t>
  </si>
  <si>
    <r>
      <t xml:space="preserve">3. งบประมาณรายรับ (จากเงินรายได้) </t>
    </r>
    <r>
      <rPr>
        <b/>
        <u/>
        <sz val="16"/>
        <rFont val="TH SarabunPSK"/>
        <family val="2"/>
      </rPr>
      <t>(ทุกแหล่งเงินรายได้ที่มีการขอตั้งงบประมาณ)</t>
    </r>
  </si>
  <si>
    <r>
      <t xml:space="preserve">4. งบประมาณรายจ่าย (จากเงินรายได้) </t>
    </r>
    <r>
      <rPr>
        <b/>
        <u/>
        <sz val="16"/>
        <rFont val="TH SarabunPSK"/>
        <family val="2"/>
      </rPr>
      <t>(ทุกแหล่งเงินรายได้ที่มีการขอตั้งงบประมาณ)</t>
    </r>
  </si>
  <si>
    <r>
      <t xml:space="preserve">5. รายละเอียดการตั้งงบประมาณรายจ่ายจากเงินรายได้ </t>
    </r>
    <r>
      <rPr>
        <b/>
        <u/>
        <sz val="16"/>
        <rFont val="TH SarabunPSK"/>
        <family val="2"/>
      </rPr>
      <t>(แยกแหล่งเงินรายได้ที่มีการขอตั้งงบประมาณ)</t>
    </r>
  </si>
  <si>
    <t>รายละเอียดความพร้อมของใบเสนอราคา
เรียงลำดับราคาจากน้อยไปมาก (อย่างน้อย 1 บริษัท)</t>
  </si>
  <si>
    <t>แผนงานบูรณาการ</t>
  </si>
  <si>
    <t>แบบสรุปสาระการขอตั้งงบประมาณรายจ่ายจากเงินรายได้</t>
  </si>
  <si>
    <t>Administration &amp; Governance (พื้นฐาน)</t>
  </si>
  <si>
    <t>วิธีตลาดอิเล็กทรอนิกส์ (e-marketrfq)</t>
  </si>
  <si>
    <t>วิธีตลาดอิเล็กทรอนิกส์ (e-marketauction)</t>
  </si>
  <si>
    <t>วิธีคัดเลือก (ตัดเลือก 60)</t>
  </si>
  <si>
    <t>วิธีเฉพาะเจาะจง (ฉจ.ตกลงราคา)</t>
  </si>
  <si>
    <t>วิธีเฉพาะเจาะจง (ฉจ.อื่นๆ)</t>
  </si>
  <si>
    <t>ประเภทรายรับ 
(ย่อย)
/รายได้สะสม</t>
  </si>
  <si>
    <t>ประเภทรายรับ
/รายได้สะสม</t>
  </si>
  <si>
    <t>รายการรายรับ
/รายได้สะสม</t>
  </si>
  <si>
    <t>4. เพื่อเป็นค่าใช้จ่ายในการดำเนินการภาครัฐด้านสาธารณสุข</t>
  </si>
  <si>
    <t>ตรวจสอบ ผลรวมทั้งปี (K) และ จำนวนเงิน (X) ต้องตรงกัน</t>
  </si>
  <si>
    <t>ตรวจสอบ ผลรวมทั้งปี (J) และ จำนวนเงิน (AC) ต้องตรงกัน</t>
  </si>
  <si>
    <t>ตรวจสอบ ผลรวมทั้งปี (J) และ จำนวนเงิน (AQ) ต้องตรงกัน</t>
  </si>
  <si>
    <t>ปี 2569</t>
  </si>
  <si>
    <t>ตรวจสอบ ผลรวมทั้งปี (AD) และ จำนวนเงิน (AQ) ต้องตรงกัน</t>
  </si>
  <si>
    <t>Commitment Item 
(ตามที่ระบุใน No.4)</t>
  </si>
  <si>
    <t>5205010100 เงินสมทบการจ่ายเงินทดแทนเงินประกันสังคมให้ลูกจ้าง/พนักงานมหาวิทยาลัย</t>
  </si>
  <si>
    <t>5202010130 เงินชดเชยกรณีเลิกจ้างก่อนครบสัญญา</t>
  </si>
  <si>
    <t>5204020070 เงินสมทบประกันสุขภาพแบบกลุ่ม</t>
  </si>
  <si>
    <t>5204020120 สวัสดิการแบบยืดหยุ่น (Flexible Benefit)</t>
  </si>
  <si>
    <t>5302020040 ค่าจ้างเหมาผู้ช่วยนักวิจัย</t>
  </si>
  <si>
    <t>พันธกิจ (Z108)</t>
  </si>
  <si>
    <t xml:space="preserve">Z100: อื่นๆ </t>
  </si>
  <si>
    <t>Z101: งานการศึกษา</t>
  </si>
  <si>
    <t>Z102: งานวิจัย</t>
  </si>
  <si>
    <t>Z103: งานบริการวิชาการ</t>
  </si>
  <si>
    <t>Z104: งานทำนุบำรุงศิลปวัฒนธรรม</t>
  </si>
  <si>
    <t>Z105: งานบริการสุขภาพ</t>
  </si>
  <si>
    <t>2. การรักษาความมั่นคงและความปลอดภัยของประเทศ และความสงบสุขของประเทศ</t>
  </si>
  <si>
    <t>3. การทำนุบำรุงศาสนา ศิลปะและวัฒนธรรม</t>
  </si>
  <si>
    <t>4. การสร้างบทบาทของไทยในเวทีโลก</t>
  </si>
  <si>
    <t>5. การพัฒนาเศรษฐกิจและความสามารถในการแข่งขันของไทย</t>
  </si>
  <si>
    <t>6. การพัฒนาพื้นที่เศรษฐกิจและการกระจายความเจริญสู่ภูมิภาค</t>
  </si>
  <si>
    <t>7. การพัฒนาสร้างความเข้มแข็งจากฐานราก</t>
  </si>
  <si>
    <t>8. การปฏิรูปกระบวนการเรียนรู้และการพัฒนาศักยภาพของคนไทยทุกช่วงวัย</t>
  </si>
  <si>
    <t>9. การพัฒนาระบบสาธารณสุขและหลักประกันทางสังคม</t>
  </si>
  <si>
    <t>10. การฟื้นฟูทรัพยากรธรรมชาติและการรักษาสิ่งแวดล้อมเพื่อสร้างการเติบโตอย่างยั่งยืน</t>
  </si>
  <si>
    <t>11. การปฏิรูปการบริหารจัดการภาครัฐ</t>
  </si>
  <si>
    <t>12. การป้องกันและปราบปรามการทุจริตและประพฤติมิชอบ และกระบวนการยุติธรรม</t>
  </si>
  <si>
    <t>1. เพื่อเป็นค่าใช้จ่ายในการดำเนินการภาครัฐยกระดับคุณภาพการศึกษาและการเรียนรู้ตลอดชีวิต</t>
  </si>
  <si>
    <t>2.  เพื่อผลิตกำลังคนที่มีคุณภาพตามความต้องการของประเทศ</t>
  </si>
  <si>
    <t>3.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</si>
  <si>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5.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</si>
  <si>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6. นักเรียนในสังกัดมหาวิทยาลัยได้รับโอกาสทางการศึกษาขั้นพื้นฐานตามสิทธิที่กำหนดไว้</t>
  </si>
  <si>
    <t>7.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t>
  </si>
  <si>
    <t>8. ประชาชนมีความเป็นอยู่และคุณภาพชีวิตดีขึ้น</t>
  </si>
  <si>
    <t>9. 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t>
  </si>
  <si>
    <t>10.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t>
  </si>
  <si>
    <t>ปี 2570</t>
  </si>
  <si>
    <t>รายละเอียดการขอตั้งงบประมาณรายรับจากเงินรายได้ ประจำปีงบประมาณ พ.ศ. 2565</t>
  </si>
  <si>
    <t>รายละเอียดการขอตั้งงบประมาณรายจ่ายจากเงินรายได้ ประจำปีงบประมาณ พ.ศ. 2565</t>
  </si>
  <si>
    <t>หนังสือนำส่งประมาณการรายรับ/รายจ่ายประจำปีงบประมาณ พ.ศ. 2566</t>
  </si>
  <si>
    <t>ขอเสนอประมาณการรายรับ/รายจ่าย ประจำปีงบประมาณ  พ.ศ. 2566  เพื่อพิจารณาดังได้แนบมาพร้อมนี้</t>
  </si>
  <si>
    <t>1. เงินรายได้สะสม ณ วันที่ 30 กันยายน 2564</t>
  </si>
  <si>
    <t>แบบสรุปการขอตั้งงบประมาณเงินรายได้ ประจำปีงบประมาณ พ.ศ. 2566</t>
  </si>
  <si>
    <r>
      <t xml:space="preserve">2. ตั้งงบประมาณรายจ่ายจากเงินรายได้ ประจำปีงบประมาณ 2566 </t>
    </r>
    <r>
      <rPr>
        <b/>
        <u/>
        <sz val="16"/>
        <rFont val="TH SarabunPSK"/>
        <family val="2"/>
      </rPr>
      <t>(ทุกแหล่งเงินรายได้ที่มีการขอตั้งงบประมาณ)</t>
    </r>
  </si>
  <si>
    <t>ปี 2564</t>
  </si>
  <si>
    <t>งบประมาณ 
ปี 2565</t>
  </si>
  <si>
    <t>ขอตั้ง ปีงบประมาณ 2566</t>
  </si>
  <si>
    <t>ปี 2571</t>
  </si>
  <si>
    <t>แบบสรุปการขอตั้งงบประมาณรายรับ-รายจ่าย จากเงินรายได้ประจำปีงบประมาณ พ.ศ. 2566</t>
  </si>
  <si>
    <t>รายละเอียดการขอตั้งงบประมาณรายรับจากเงินรายได้ ประจำปีงบประมาณ พ.ศ. 2566</t>
  </si>
  <si>
    <t>งบประมาณที่เสนอขอตั้ง ปี 2566</t>
  </si>
  <si>
    <t>งบประมาณที่เสนอขอตั้ง 
ปี 2566</t>
  </si>
  <si>
    <t>ปีงบประมาณ พ.ศ. 2566</t>
  </si>
  <si>
    <t>รายละเอียดการขอตั้งงบประมาณรายจ่ายจากเงินรายได้ ประจำปีงบประมาณ พ.ศ. 2566</t>
  </si>
  <si>
    <t>งบประมาณ
ที่เสนอขอตั้ง 
ปี 2566</t>
  </si>
  <si>
    <t>Template งบลงทุน งบประมาณรายจ่ายจากเงินรายได้ ประจำปีงบประมาณ พ.ศ. 2566</t>
  </si>
  <si>
    <t>รายละเอียดค่าสิ่งก่อสร้างปีงบประมาณ 2566</t>
  </si>
  <si>
    <t>3.1 การนำเงินรายได้สะสมหรือเงินต้นมาใช้</t>
  </si>
  <si>
    <t>4105010010 ผลประโยชน์จากการบริหารเงินรายได้  (จากcustodian)</t>
  </si>
  <si>
    <t>ผลประโยชน์จากการบริหารเงินรายได้  (จากcustodian)</t>
  </si>
  <si>
    <t>5203020120 เงินเพิ่มพิเศษลูกจ้างชั่วคราว-เงินรายได้</t>
  </si>
  <si>
    <t>2. Innovative Education and Authentic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</si>
</sst>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ดดด\ \ yy"/>
    <numFmt numFmtId="169" formatCode="_-* #,##0.00000_-;\-* #,##0.00000_-;_-* &quot;-&quot;??_-;_-@_-"/>
    <numFmt numFmtId="170" formatCode="ดดด\-bb"/>
    <numFmt numFmtId="171" formatCode="_ * #,##0_ ;_ * \-#,##0_ ;_ * &quot;-&quot;_ ;_ @_ "/>
    <numFmt numFmtId="172" formatCode="[$-101041E]d\ mmm\ yy;@"/>
    <numFmt numFmtId="173" formatCode="[$-107041E]d\ mmm\ yy;@"/>
    <numFmt numFmtId="174" formatCode="0."/>
    <numFmt numFmtId="175" formatCode="d\ ดดด\ bb"/>
    <numFmt numFmtId="176" formatCode="mmm\-bb"/>
  </numFmts>
  <fonts count="117">
    <font>
      <sz val="14"/>
      <name val="AngsanaUPC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  <scheme val="minor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AngsanaUPC"/>
      <family val="1"/>
      <charset val="222"/>
    </font>
    <font>
      <b/>
      <u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name val="CordiaUPC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0"/>
      <name val="Cordia New"/>
      <family val="2"/>
    </font>
    <font>
      <sz val="15"/>
      <name val="TH SarabunPSK"/>
      <family val="2"/>
    </font>
    <font>
      <sz val="1"/>
      <name val="TH SarabunPSK"/>
      <family val="2"/>
    </font>
    <font>
      <b/>
      <u/>
      <sz val="16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b/>
      <sz val="28"/>
      <color rgb="FF000000"/>
      <name val="TH SarabunPSK"/>
      <family val="2"/>
    </font>
    <font>
      <sz val="11"/>
      <color indexed="8"/>
      <name val="Tahoma"/>
      <family val="2"/>
    </font>
    <font>
      <sz val="15"/>
      <color indexed="8"/>
      <name val="Tahoma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5"/>
      <color indexed="8"/>
      <name val="Tahoma"/>
      <family val="2"/>
    </font>
    <font>
      <sz val="15"/>
      <color indexed="8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b/>
      <sz val="20"/>
      <color rgb="FF000000"/>
      <name val="TH SarabunPSK"/>
      <family val="2"/>
    </font>
    <font>
      <b/>
      <sz val="22"/>
      <color theme="1"/>
      <name val="TH SarabunPSK"/>
      <family val="2"/>
    </font>
    <font>
      <b/>
      <sz val="24"/>
      <color rgb="FF000000"/>
      <name val="TH SarabunPSK"/>
      <family val="2"/>
    </font>
    <font>
      <sz val="14"/>
      <color theme="1"/>
      <name val="TH SarabunPSK"/>
      <family val="2"/>
    </font>
    <font>
      <sz val="15"/>
      <color indexed="8"/>
      <name val="Wingdings 2"/>
      <family val="1"/>
      <charset val="2"/>
    </font>
    <font>
      <sz val="11"/>
      <color indexed="8"/>
      <name val="Tahoma"/>
      <family val="2"/>
      <charset val="222"/>
    </font>
    <font>
      <b/>
      <u/>
      <sz val="15"/>
      <color indexed="8"/>
      <name val="TH SarabunPSK"/>
      <family val="2"/>
    </font>
    <font>
      <b/>
      <sz val="11"/>
      <color rgb="FFFF0000"/>
      <name val="TH SarabunPSK"/>
      <family val="2"/>
    </font>
    <font>
      <sz val="13"/>
      <name val="BrowalliaUPC"/>
      <family val="2"/>
      <charset val="222"/>
    </font>
    <font>
      <sz val="13"/>
      <color indexed="10"/>
      <name val="BrowalliaUPC"/>
      <family val="2"/>
      <charset val="222"/>
    </font>
    <font>
      <sz val="16"/>
      <name val="AngsanaUPC"/>
      <family val="1"/>
      <charset val="222"/>
    </font>
    <font>
      <b/>
      <sz val="14"/>
      <name val="BrowalliaUPC"/>
      <family val="2"/>
      <charset val="222"/>
    </font>
    <font>
      <b/>
      <sz val="13"/>
      <name val="BrowalliaUPC"/>
      <family val="2"/>
      <charset val="222"/>
    </font>
    <font>
      <b/>
      <u/>
      <sz val="13"/>
      <name val="BrowalliaUPC"/>
      <family val="2"/>
      <charset val="222"/>
    </font>
    <font>
      <b/>
      <sz val="13"/>
      <color indexed="10"/>
      <name val="BrowalliaUPC"/>
      <family val="2"/>
      <charset val="222"/>
    </font>
    <font>
      <b/>
      <sz val="14"/>
      <name val="CordiaUPC"/>
      <family val="2"/>
      <charset val="222"/>
    </font>
    <font>
      <sz val="13"/>
      <color indexed="8"/>
      <name val="Browallia New"/>
      <family val="2"/>
    </font>
    <font>
      <sz val="11"/>
      <color theme="1"/>
      <name val="Tahoma"/>
      <family val="2"/>
    </font>
    <font>
      <b/>
      <sz val="16"/>
      <name val="AngsanaUPC"/>
      <family val="1"/>
      <charset val="222"/>
    </font>
    <font>
      <sz val="14"/>
      <name val="BrowalliaUPC"/>
      <family val="2"/>
      <charset val="222"/>
    </font>
    <font>
      <b/>
      <sz val="13"/>
      <name val="BrowalliaUPC"/>
      <family val="2"/>
    </font>
    <font>
      <b/>
      <sz val="13"/>
      <color indexed="8"/>
      <name val="Browallia New"/>
      <family val="2"/>
    </font>
    <font>
      <sz val="10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2"/>
      <name val="BrowalliaUPC"/>
      <family val="2"/>
      <charset val="222"/>
    </font>
    <font>
      <sz val="13"/>
      <name val="Browallia New"/>
      <family val="2"/>
    </font>
    <font>
      <b/>
      <sz val="14"/>
      <color indexed="12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18"/>
      <name val="BrowalliaUPC"/>
      <family val="2"/>
      <charset val="222"/>
    </font>
    <font>
      <b/>
      <sz val="20"/>
      <name val="BrowalliaUPC"/>
      <family val="2"/>
      <charset val="222"/>
    </font>
    <font>
      <b/>
      <sz val="18"/>
      <color rgb="FFFF0000"/>
      <name val="TH SarabunPSK"/>
      <family val="2"/>
    </font>
    <font>
      <b/>
      <sz val="22"/>
      <color rgb="FFFF0000"/>
      <name val="TH SarabunPSK"/>
      <family val="2"/>
    </font>
    <font>
      <sz val="14"/>
      <color rgb="FF0070C0"/>
      <name val="AngsanaUPC"/>
      <family val="1"/>
    </font>
    <font>
      <sz val="14"/>
      <color rgb="FFFF0066"/>
      <name val="AngsanaUPC"/>
      <family val="1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36"/>
      <color rgb="FFFF0000"/>
      <name val="TH SarabunPSK"/>
      <family val="2"/>
    </font>
    <font>
      <b/>
      <sz val="22"/>
      <color theme="0"/>
      <name val="TH SarabunPSK"/>
      <family val="2"/>
    </font>
    <font>
      <sz val="18"/>
      <color theme="0"/>
      <name val="TH SarabunPSK"/>
      <family val="2"/>
    </font>
    <font>
      <sz val="10"/>
      <name val="Arial"/>
      <family val="2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4"/>
      <color theme="1"/>
      <name val="AngsanaUPC"/>
      <family val="1"/>
    </font>
    <font>
      <sz val="14"/>
      <color theme="1"/>
      <name val="AngsanaUPC"/>
      <family val="1"/>
    </font>
    <font>
      <b/>
      <sz val="14"/>
      <name val="AngsanaUPC"/>
      <family val="1"/>
    </font>
    <font>
      <sz val="16"/>
      <color theme="1"/>
      <name val="Angsana New"/>
      <family val="1"/>
    </font>
    <font>
      <b/>
      <sz val="16"/>
      <color theme="0"/>
      <name val="TH SarabunPSK"/>
      <family val="2"/>
    </font>
    <font>
      <b/>
      <sz val="20"/>
      <color rgb="FFFF0000"/>
      <name val="AngsanaUPC"/>
      <family val="1"/>
    </font>
    <font>
      <sz val="20"/>
      <name val="AngsanaUPC"/>
      <family val="1"/>
    </font>
    <font>
      <b/>
      <sz val="20"/>
      <color indexed="8"/>
      <name val="AngsanaUPC"/>
      <family val="1"/>
    </font>
    <font>
      <b/>
      <sz val="20"/>
      <name val="AngsanaUPC"/>
      <family val="1"/>
    </font>
    <font>
      <sz val="20"/>
      <color theme="0"/>
      <name val="AngsanaUPC"/>
      <family val="1"/>
    </font>
    <font>
      <sz val="20"/>
      <color indexed="8"/>
      <name val="AngsanaUPC"/>
      <family val="1"/>
    </font>
    <font>
      <sz val="20"/>
      <color theme="1"/>
      <name val="AngsanaUPC"/>
      <family val="1"/>
    </font>
    <font>
      <sz val="20"/>
      <color theme="1" tint="4.9989318521683403E-2"/>
      <name val="AngsanaUPC"/>
      <family val="1"/>
    </font>
    <font>
      <b/>
      <sz val="20"/>
      <color theme="1"/>
      <name val="AngsanaUPC"/>
      <family val="1"/>
    </font>
    <font>
      <b/>
      <u/>
      <sz val="22"/>
      <color rgb="FFFF0000"/>
      <name val="TH SarabunPSK"/>
      <family val="2"/>
    </font>
    <font>
      <b/>
      <sz val="15"/>
      <color theme="0"/>
      <name val="TH SarabunPSK"/>
      <family val="2"/>
    </font>
    <font>
      <b/>
      <sz val="22"/>
      <color indexed="81"/>
      <name val="TH SarabunPSK"/>
      <family val="2"/>
    </font>
    <font>
      <sz val="22"/>
      <color indexed="81"/>
      <name val="TH SarabunPSK"/>
      <family val="2"/>
    </font>
    <font>
      <b/>
      <sz val="26"/>
      <color indexed="81"/>
      <name val="TH SarabunPSK"/>
      <family val="2"/>
    </font>
    <font>
      <b/>
      <sz val="28"/>
      <color indexed="81"/>
      <name val="TH SarabunPSK"/>
      <family val="2"/>
    </font>
    <font>
      <b/>
      <sz val="26"/>
      <color rgb="FF000000"/>
      <name val="TH SarabunPSK"/>
      <family val="2"/>
    </font>
    <font>
      <b/>
      <sz val="20"/>
      <color rgb="FF1F4E78"/>
      <name val="TH SarabunPSK"/>
      <family val="2"/>
    </font>
    <font>
      <sz val="18"/>
      <color rgb="FF1F4E78"/>
      <name val="TH SarabunPSK"/>
      <family val="2"/>
    </font>
    <font>
      <sz val="14"/>
      <color rgb="FF0033CC"/>
      <name val="AngsanaUPC"/>
      <family val="1"/>
    </font>
    <font>
      <sz val="15"/>
      <color rgb="FF0033CC"/>
      <name val="TH SarabunPSK"/>
      <family val="2"/>
    </font>
    <font>
      <b/>
      <sz val="14"/>
      <color rgb="FF0033CC"/>
      <name val="TH SarabunPSK"/>
      <family val="2"/>
    </font>
    <font>
      <sz val="14"/>
      <color rgb="FF0033CC"/>
      <name val="TH SarabunPSK"/>
      <family val="2"/>
    </font>
    <font>
      <b/>
      <sz val="16"/>
      <color rgb="FF0033CC"/>
      <name val="TH SarabunPSK"/>
      <family val="2"/>
    </font>
    <font>
      <sz val="3"/>
      <color rgb="FF0033CC"/>
      <name val="TH SarabunPSK"/>
      <family val="2"/>
    </font>
    <font>
      <sz val="1"/>
      <color rgb="FF0033CC"/>
      <name val="TH SarabunPSK"/>
      <family val="2"/>
    </font>
    <font>
      <sz val="12"/>
      <color rgb="FF000000"/>
      <name val="Tahoma"/>
      <family val="2"/>
    </font>
    <font>
      <sz val="8"/>
      <name val="AngsanaUPC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bgColor theme="0" tint="-4.9989318521683403E-2"/>
      </patternFill>
    </fill>
    <fill>
      <patternFill patternType="solid">
        <fgColor rgb="FFFFBBA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CEBE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E1E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rgb="FF0033CC"/>
      </right>
      <top/>
      <bottom/>
      <diagonal/>
    </border>
    <border>
      <left style="thin">
        <color rgb="FF0033CC"/>
      </left>
      <right/>
      <top/>
      <bottom/>
      <diagonal/>
    </border>
    <border>
      <left style="thin">
        <color rgb="FF0033CC"/>
      </left>
      <right/>
      <top style="thin">
        <color rgb="FF0033CC"/>
      </top>
      <bottom/>
      <diagonal/>
    </border>
    <border>
      <left/>
      <right/>
      <top style="thin">
        <color rgb="FF0033CC"/>
      </top>
      <bottom/>
      <diagonal/>
    </border>
    <border>
      <left/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/>
      <top/>
      <bottom style="thin">
        <color rgb="FF0033CC"/>
      </bottom>
      <diagonal/>
    </border>
    <border>
      <left/>
      <right/>
      <top/>
      <bottom style="thin">
        <color rgb="FF0033CC"/>
      </bottom>
      <diagonal/>
    </border>
    <border>
      <left/>
      <right style="thin">
        <color rgb="FF0033CC"/>
      </right>
      <top/>
      <bottom style="thin">
        <color rgb="FF0033CC"/>
      </bottom>
      <diagonal/>
    </border>
  </borders>
  <cellStyleXfs count="59">
    <xf numFmtId="0" fontId="0" fillId="0" borderId="0"/>
    <xf numFmtId="43" fontId="1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6" fillId="0" borderId="0"/>
    <xf numFmtId="0" fontId="20" fillId="0" borderId="0"/>
    <xf numFmtId="0" fontId="31" fillId="0" borderId="0"/>
    <xf numFmtId="43" fontId="31" fillId="0" borderId="0" applyFont="0" applyFill="0" applyBorder="0" applyAlignment="0" applyProtection="0"/>
    <xf numFmtId="0" fontId="33" fillId="0" borderId="0"/>
    <xf numFmtId="43" fontId="36" fillId="0" borderId="0" applyFont="0" applyFill="0" applyBorder="0" applyAlignment="0" applyProtection="0"/>
    <xf numFmtId="0" fontId="37" fillId="0" borderId="0"/>
    <xf numFmtId="0" fontId="14" fillId="0" borderId="0"/>
    <xf numFmtId="0" fontId="7" fillId="0" borderId="0"/>
    <xf numFmtId="165" fontId="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0" fillId="0" borderId="0"/>
    <xf numFmtId="0" fontId="16" fillId="0" borderId="0"/>
    <xf numFmtId="43" fontId="1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6" fillId="0" borderId="0"/>
    <xf numFmtId="0" fontId="48" fillId="0" borderId="0"/>
    <xf numFmtId="0" fontId="16" fillId="0" borderId="0"/>
    <xf numFmtId="0" fontId="3" fillId="0" borderId="0"/>
    <xf numFmtId="165" fontId="3" fillId="0" borderId="0" applyFont="0" applyFill="0" applyBorder="0" applyAlignment="0" applyProtection="0"/>
    <xf numFmtId="0" fontId="30" fillId="0" borderId="0"/>
    <xf numFmtId="168" fontId="33" fillId="0" borderId="0" applyFont="0" applyFill="0" applyBorder="0" applyAlignment="0" applyProtection="0"/>
    <xf numFmtId="0" fontId="30" fillId="0" borderId="0"/>
    <xf numFmtId="0" fontId="53" fillId="0" borderId="0"/>
    <xf numFmtId="0" fontId="30" fillId="0" borderId="0"/>
    <xf numFmtId="168" fontId="16" fillId="0" borderId="0" applyFont="0" applyFill="0" applyBorder="0" applyAlignment="0" applyProtection="0"/>
    <xf numFmtId="0" fontId="16" fillId="0" borderId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60" fillId="0" borderId="0"/>
    <xf numFmtId="0" fontId="16" fillId="0" borderId="0"/>
    <xf numFmtId="0" fontId="30" fillId="0" borderId="0"/>
    <xf numFmtId="174" fontId="17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" fillId="0" borderId="0"/>
    <xf numFmtId="0" fontId="2" fillId="0" borderId="0"/>
    <xf numFmtId="0" fontId="82" fillId="0" borderId="0"/>
    <xf numFmtId="0" fontId="1" fillId="0" borderId="0"/>
    <xf numFmtId="165" fontId="1" fillId="0" borderId="0" applyFont="0" applyFill="0" applyBorder="0" applyAlignment="0" applyProtection="0"/>
    <xf numFmtId="0" fontId="48" fillId="0" borderId="0"/>
  </cellStyleXfs>
  <cellXfs count="786">
    <xf numFmtId="0" fontId="0" fillId="0" borderId="0" xfId="0"/>
    <xf numFmtId="0" fontId="9" fillId="2" borderId="0" xfId="2" applyFont="1" applyFill="1"/>
    <xf numFmtId="0" fontId="10" fillId="2" borderId="0" xfId="2" applyFont="1" applyFill="1" applyAlignment="1">
      <alignment horizontal="center"/>
    </xf>
    <xf numFmtId="0" fontId="9" fillId="0" borderId="0" xfId="2" applyFont="1"/>
    <xf numFmtId="0" fontId="11" fillId="2" borderId="0" xfId="2" applyFont="1" applyFill="1" applyAlignment="1">
      <alignment horizontal="left" indent="3"/>
    </xf>
    <xf numFmtId="166" fontId="11" fillId="2" borderId="1" xfId="3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center"/>
    </xf>
    <xf numFmtId="0" fontId="12" fillId="2" borderId="0" xfId="2" applyFont="1" applyFill="1"/>
    <xf numFmtId="0" fontId="10" fillId="2" borderId="0" xfId="2" applyFont="1" applyFill="1" applyBorder="1" applyAlignment="1"/>
    <xf numFmtId="166" fontId="9" fillId="0" borderId="2" xfId="3" applyNumberFormat="1" applyFont="1" applyFill="1" applyBorder="1" applyAlignment="1">
      <alignment horizontal="left" vertical="top"/>
    </xf>
    <xf numFmtId="166" fontId="12" fillId="0" borderId="2" xfId="3" applyNumberFormat="1" applyFont="1" applyFill="1" applyBorder="1" applyAlignment="1">
      <alignment horizontal="left" vertical="top"/>
    </xf>
    <xf numFmtId="166" fontId="10" fillId="0" borderId="2" xfId="3" applyNumberFormat="1" applyFont="1" applyFill="1" applyBorder="1" applyAlignment="1">
      <alignment horizontal="right" vertical="top"/>
    </xf>
    <xf numFmtId="166" fontId="12" fillId="0" borderId="2" xfId="5" applyNumberFormat="1" applyFont="1" applyFill="1" applyBorder="1"/>
    <xf numFmtId="0" fontId="9" fillId="0" borderId="0" xfId="2" applyFont="1" applyAlignment="1">
      <alignment horizontal="center"/>
    </xf>
    <xf numFmtId="0" fontId="10" fillId="3" borderId="2" xfId="2" applyFont="1" applyFill="1" applyBorder="1" applyAlignment="1">
      <alignment horizontal="center"/>
    </xf>
    <xf numFmtId="0" fontId="10" fillId="0" borderId="2" xfId="0" applyFont="1" applyBorder="1" applyAlignment="1">
      <alignment horizontal="left" indent="4"/>
    </xf>
    <xf numFmtId="0" fontId="10" fillId="0" borderId="2" xfId="0" applyFont="1" applyFill="1" applyBorder="1" applyAlignment="1">
      <alignment horizontal="left" indent="4"/>
    </xf>
    <xf numFmtId="0" fontId="9" fillId="0" borderId="0" xfId="2" applyFont="1" applyFill="1"/>
    <xf numFmtId="0" fontId="9" fillId="0" borderId="0" xfId="2" applyFont="1" applyFill="1" applyBorder="1"/>
    <xf numFmtId="0" fontId="9" fillId="2" borderId="0" xfId="2" applyFont="1" applyFill="1" applyBorder="1"/>
    <xf numFmtId="166" fontId="9" fillId="0" borderId="2" xfId="3" applyNumberFormat="1" applyFont="1" applyBorder="1"/>
    <xf numFmtId="166" fontId="10" fillId="0" borderId="2" xfId="3" applyNumberFormat="1" applyFont="1" applyBorder="1"/>
    <xf numFmtId="0" fontId="10" fillId="0" borderId="2" xfId="2" applyFont="1" applyBorder="1"/>
    <xf numFmtId="166" fontId="10" fillId="0" borderId="2" xfId="2" applyNumberFormat="1" applyFont="1" applyBorder="1"/>
    <xf numFmtId="0" fontId="21" fillId="2" borderId="0" xfId="6" applyFont="1" applyFill="1"/>
    <xf numFmtId="0" fontId="22" fillId="2" borderId="0" xfId="6" applyFont="1" applyFill="1"/>
    <xf numFmtId="0" fontId="23" fillId="2" borderId="0" xfId="6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/>
    <xf numFmtId="0" fontId="21" fillId="2" borderId="8" xfId="6" applyFont="1" applyFill="1" applyBorder="1" applyAlignment="1">
      <alignment horizontal="center"/>
    </xf>
    <xf numFmtId="0" fontId="12" fillId="2" borderId="0" xfId="2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34" fillId="0" borderId="0" xfId="9" applyNumberFormat="1" applyFont="1" applyFill="1" applyAlignment="1">
      <alignment vertical="top" wrapText="1"/>
    </xf>
    <xf numFmtId="49" fontId="38" fillId="0" borderId="0" xfId="9" applyNumberFormat="1" applyFont="1" applyFill="1" applyAlignment="1">
      <alignment vertical="center" wrapText="1"/>
    </xf>
    <xf numFmtId="49" fontId="39" fillId="0" borderId="2" xfId="9" applyNumberFormat="1" applyFont="1" applyFill="1" applyBorder="1" applyAlignment="1">
      <alignment horizontal="center" vertical="top" wrapText="1"/>
    </xf>
    <xf numFmtId="49" fontId="39" fillId="0" borderId="2" xfId="9" applyNumberFormat="1" applyFont="1" applyFill="1" applyBorder="1" applyAlignment="1">
      <alignment horizontal="right" vertical="top" wrapText="1"/>
    </xf>
    <xf numFmtId="49" fontId="39" fillId="0" borderId="2" xfId="9" applyNumberFormat="1" applyFont="1" applyFill="1" applyBorder="1" applyAlignment="1">
      <alignment vertical="top" wrapText="1"/>
    </xf>
    <xf numFmtId="49" fontId="39" fillId="0" borderId="2" xfId="9" quotePrefix="1" applyNumberFormat="1" applyFont="1" applyFill="1" applyBorder="1" applyAlignment="1">
      <alignment horizontal="center" vertical="top" wrapText="1"/>
    </xf>
    <xf numFmtId="43" fontId="39" fillId="0" borderId="2" xfId="10" applyFont="1" applyFill="1" applyBorder="1" applyAlignment="1">
      <alignment vertical="top" wrapText="1"/>
    </xf>
    <xf numFmtId="49" fontId="34" fillId="0" borderId="0" xfId="9" applyNumberFormat="1" applyFont="1" applyFill="1" applyBorder="1" applyAlignment="1">
      <alignment vertical="top" wrapText="1"/>
    </xf>
    <xf numFmtId="49" fontId="34" fillId="0" borderId="0" xfId="9" applyNumberFormat="1" applyFont="1" applyFill="1" applyBorder="1" applyAlignment="1">
      <alignment horizontal="center" vertical="top" wrapText="1"/>
    </xf>
    <xf numFmtId="49" fontId="34" fillId="0" borderId="0" xfId="9" applyNumberFormat="1" applyFont="1" applyFill="1" applyAlignment="1">
      <alignment horizontal="center" vertical="top" wrapText="1"/>
    </xf>
    <xf numFmtId="0" fontId="10" fillId="5" borderId="2" xfId="12" applyFont="1" applyFill="1" applyBorder="1" applyAlignment="1">
      <alignment horizontal="center"/>
    </xf>
    <xf numFmtId="0" fontId="12" fillId="0" borderId="2" xfId="12" applyFont="1" applyBorder="1" applyAlignment="1">
      <alignment horizontal="left" indent="1"/>
    </xf>
    <xf numFmtId="0" fontId="12" fillId="0" borderId="2" xfId="13" applyFont="1" applyBorder="1" applyAlignment="1">
      <alignment horizontal="left" indent="1"/>
    </xf>
    <xf numFmtId="0" fontId="0" fillId="0" borderId="2" xfId="0" applyBorder="1"/>
    <xf numFmtId="0" fontId="40" fillId="2" borderId="2" xfId="21" applyFont="1" applyFill="1" applyBorder="1"/>
    <xf numFmtId="0" fontId="32" fillId="0" borderId="0" xfId="0" applyFont="1" applyAlignment="1"/>
    <xf numFmtId="0" fontId="23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22" fillId="2" borderId="0" xfId="0" applyFont="1" applyFill="1" applyAlignment="1">
      <alignment horizontal="left"/>
    </xf>
    <xf numFmtId="0" fontId="26" fillId="2" borderId="0" xfId="0" applyFont="1" applyFill="1"/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8" fillId="2" borderId="0" xfId="0" applyFont="1" applyFill="1" applyBorder="1"/>
    <xf numFmtId="0" fontId="29" fillId="2" borderId="0" xfId="0" applyFont="1" applyFill="1" applyAlignment="1">
      <alignment horizontal="left"/>
    </xf>
    <xf numFmtId="0" fontId="27" fillId="2" borderId="0" xfId="0" applyFont="1" applyFill="1"/>
    <xf numFmtId="0" fontId="21" fillId="2" borderId="0" xfId="0" applyFont="1" applyFill="1"/>
    <xf numFmtId="0" fontId="23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2" borderId="2" xfId="0" applyFont="1" applyFill="1" applyBorder="1"/>
    <xf numFmtId="0" fontId="19" fillId="2" borderId="11" xfId="0" applyFont="1" applyFill="1" applyBorder="1" applyAlignment="1">
      <alignment horizontal="left" vertical="top"/>
    </xf>
    <xf numFmtId="0" fontId="12" fillId="2" borderId="14" xfId="2" applyFont="1" applyFill="1" applyBorder="1" applyAlignment="1">
      <alignment horizontal="left" vertical="top" wrapText="1"/>
    </xf>
    <xf numFmtId="167" fontId="21" fillId="2" borderId="2" xfId="1" applyNumberFormat="1" applyFont="1" applyFill="1" applyBorder="1"/>
    <xf numFmtId="167" fontId="23" fillId="2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/>
    <xf numFmtId="167" fontId="44" fillId="10" borderId="2" xfId="1" applyNumberFormat="1" applyFont="1" applyFill="1" applyBorder="1" applyAlignment="1">
      <alignment horizontal="center"/>
    </xf>
    <xf numFmtId="166" fontId="21" fillId="2" borderId="2" xfId="1" applyNumberFormat="1" applyFont="1" applyFill="1" applyBorder="1"/>
    <xf numFmtId="0" fontId="21" fillId="0" borderId="2" xfId="0" applyFont="1" applyBorder="1"/>
    <xf numFmtId="167" fontId="21" fillId="0" borderId="2" xfId="1" applyNumberFormat="1" applyFont="1" applyBorder="1"/>
    <xf numFmtId="0" fontId="21" fillId="2" borderId="2" xfId="0" applyFont="1" applyFill="1" applyBorder="1" applyAlignment="1">
      <alignment wrapText="1"/>
    </xf>
    <xf numFmtId="167" fontId="39" fillId="0" borderId="2" xfId="1" applyNumberFormat="1" applyFont="1" applyFill="1" applyBorder="1" applyAlignment="1">
      <alignment vertical="top" wrapText="1"/>
    </xf>
    <xf numFmtId="167" fontId="39" fillId="0" borderId="2" xfId="1" applyNumberFormat="1" applyFont="1" applyFill="1" applyBorder="1" applyAlignment="1">
      <alignment horizontal="center" vertical="top" wrapText="1"/>
    </xf>
    <xf numFmtId="167" fontId="39" fillId="0" borderId="2" xfId="1" applyNumberFormat="1" applyFont="1" applyFill="1" applyBorder="1" applyAlignment="1">
      <alignment horizontal="left" vertical="top" wrapText="1"/>
    </xf>
    <xf numFmtId="43" fontId="39" fillId="0" borderId="2" xfId="10" applyFont="1" applyFill="1" applyBorder="1" applyAlignment="1">
      <alignment horizontal="center" vertical="top" wrapText="1"/>
    </xf>
    <xf numFmtId="49" fontId="47" fillId="0" borderId="2" xfId="9" applyNumberFormat="1" applyFont="1" applyFill="1" applyBorder="1" applyAlignment="1">
      <alignment horizontal="center" vertical="top" wrapText="1"/>
    </xf>
    <xf numFmtId="49" fontId="39" fillId="0" borderId="2" xfId="9" applyNumberFormat="1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/>
    </xf>
    <xf numFmtId="0" fontId="27" fillId="2" borderId="0" xfId="0" applyFont="1" applyFill="1" applyAlignment="1"/>
    <xf numFmtId="0" fontId="27" fillId="0" borderId="0" xfId="0" applyFont="1" applyAlignment="1">
      <alignment horizontal="left"/>
    </xf>
    <xf numFmtId="0" fontId="27" fillId="0" borderId="0" xfId="0" applyFont="1"/>
    <xf numFmtId="0" fontId="27" fillId="2" borderId="0" xfId="0" applyFont="1" applyFill="1" applyAlignment="1">
      <alignment horizontal="left" indent="2"/>
    </xf>
    <xf numFmtId="167" fontId="50" fillId="0" borderId="2" xfId="10" applyNumberFormat="1" applyFont="1" applyFill="1" applyBorder="1" applyAlignment="1" applyProtection="1">
      <alignment vertical="top" wrapText="1"/>
      <protection hidden="1"/>
    </xf>
    <xf numFmtId="0" fontId="3" fillId="0" borderId="0" xfId="31"/>
    <xf numFmtId="166" fontId="51" fillId="0" borderId="0" xfId="32" applyNumberFormat="1" applyFont="1"/>
    <xf numFmtId="0" fontId="52" fillId="0" borderId="0" xfId="33" applyFont="1"/>
    <xf numFmtId="0" fontId="51" fillId="0" borderId="0" xfId="33" applyFont="1"/>
    <xf numFmtId="0" fontId="51" fillId="0" borderId="0" xfId="33" applyFont="1" applyFill="1"/>
    <xf numFmtId="37" fontId="51" fillId="0" borderId="0" xfId="33" applyNumberFormat="1" applyFont="1"/>
    <xf numFmtId="165" fontId="51" fillId="0" borderId="0" xfId="33" applyNumberFormat="1" applyFont="1" applyAlignment="1">
      <alignment horizontal="center"/>
    </xf>
    <xf numFmtId="166" fontId="51" fillId="0" borderId="0" xfId="34" applyNumberFormat="1" applyFont="1"/>
    <xf numFmtId="37" fontId="51" fillId="0" borderId="0" xfId="33" applyNumberFormat="1" applyFont="1" applyProtection="1"/>
    <xf numFmtId="0" fontId="51" fillId="0" borderId="0" xfId="35" applyFont="1" applyBorder="1"/>
    <xf numFmtId="166" fontId="51" fillId="0" borderId="0" xfId="34" applyNumberFormat="1" applyFont="1" applyBorder="1"/>
    <xf numFmtId="0" fontId="51" fillId="0" borderId="0" xfId="35" applyFont="1"/>
    <xf numFmtId="168" fontId="51" fillId="0" borderId="0" xfId="36" applyNumberFormat="1" applyFont="1" applyBorder="1" applyAlignment="1">
      <alignment horizontal="center"/>
    </xf>
    <xf numFmtId="0" fontId="51" fillId="0" borderId="0" xfId="35" applyFont="1" applyFill="1" applyBorder="1"/>
    <xf numFmtId="166" fontId="51" fillId="0" borderId="0" xfId="34" applyNumberFormat="1" applyFont="1" applyFill="1" applyBorder="1"/>
    <xf numFmtId="166" fontId="51" fillId="0" borderId="0" xfId="33" applyNumberFormat="1" applyFont="1" applyFill="1" applyAlignment="1">
      <alignment horizontal="left" vertical="center"/>
    </xf>
    <xf numFmtId="0" fontId="51" fillId="0" borderId="0" xfId="33" applyFont="1" applyBorder="1"/>
    <xf numFmtId="0" fontId="54" fillId="0" borderId="0" xfId="37" applyFont="1" applyFill="1"/>
    <xf numFmtId="167" fontId="54" fillId="0" borderId="0" xfId="37" applyNumberFormat="1" applyFont="1" applyFill="1"/>
    <xf numFmtId="37" fontId="54" fillId="0" borderId="0" xfId="37" applyNumberFormat="1" applyFont="1" applyFill="1"/>
    <xf numFmtId="166" fontId="51" fillId="0" borderId="0" xfId="33" applyNumberFormat="1" applyFont="1" applyFill="1" applyBorder="1"/>
    <xf numFmtId="166" fontId="53" fillId="0" borderId="0" xfId="38" applyNumberFormat="1" applyFont="1" applyFill="1" applyBorder="1" applyAlignment="1">
      <alignment vertical="top"/>
    </xf>
    <xf numFmtId="0" fontId="51" fillId="0" borderId="0" xfId="36" applyNumberFormat="1" applyFont="1" applyFill="1" applyBorder="1" applyAlignment="1">
      <alignment horizontal="left" indent="1"/>
    </xf>
    <xf numFmtId="0" fontId="51" fillId="0" borderId="0" xfId="39" applyNumberFormat="1" applyFont="1" applyFill="1" applyBorder="1" applyAlignment="1" applyProtection="1"/>
    <xf numFmtId="0" fontId="51" fillId="0" borderId="0" xfId="39" applyFont="1" applyBorder="1"/>
    <xf numFmtId="164" fontId="54" fillId="0" borderId="0" xfId="37" applyNumberFormat="1" applyFont="1" applyFill="1"/>
    <xf numFmtId="165" fontId="51" fillId="0" borderId="0" xfId="36" applyNumberFormat="1" applyFont="1" applyFill="1" applyBorder="1" applyAlignment="1">
      <alignment horizontal="left" indent="1"/>
    </xf>
    <xf numFmtId="0" fontId="54" fillId="0" borderId="0" xfId="37" applyFont="1" applyFill="1" applyAlignment="1">
      <alignment horizontal="right"/>
    </xf>
    <xf numFmtId="0" fontId="55" fillId="0" borderId="0" xfId="33" applyFont="1"/>
    <xf numFmtId="0" fontId="51" fillId="0" borderId="0" xfId="33" applyFont="1" applyFill="1" applyBorder="1"/>
    <xf numFmtId="166" fontId="53" fillId="0" borderId="0" xfId="38" applyNumberFormat="1" applyFont="1" applyFill="1" applyBorder="1" applyAlignment="1">
      <alignment horizontal="left" vertical="top"/>
    </xf>
    <xf numFmtId="166" fontId="55" fillId="0" borderId="0" xfId="40" applyNumberFormat="1" applyFont="1" applyBorder="1"/>
    <xf numFmtId="0" fontId="55" fillId="0" borderId="0" xfId="33" applyFont="1" applyFill="1" applyBorder="1"/>
    <xf numFmtId="0" fontId="55" fillId="0" borderId="0" xfId="33" applyFont="1" applyBorder="1"/>
    <xf numFmtId="37" fontId="55" fillId="0" borderId="0" xfId="33" applyNumberFormat="1" applyFont="1"/>
    <xf numFmtId="37" fontId="56" fillId="0" borderId="0" xfId="33" applyNumberFormat="1" applyFont="1"/>
    <xf numFmtId="0" fontId="56" fillId="0" borderId="0" xfId="33" applyFont="1"/>
    <xf numFmtId="169" fontId="55" fillId="0" borderId="0" xfId="33" applyNumberFormat="1" applyFont="1" applyAlignment="1">
      <alignment horizontal="center"/>
    </xf>
    <xf numFmtId="0" fontId="57" fillId="0" borderId="0" xfId="33" applyFont="1"/>
    <xf numFmtId="0" fontId="51" fillId="0" borderId="0" xfId="36" applyNumberFormat="1" applyFont="1" applyFill="1" applyBorder="1" applyAlignment="1">
      <alignment horizontal="right" indent="1"/>
    </xf>
    <xf numFmtId="0" fontId="3" fillId="0" borderId="24" xfId="31" applyBorder="1"/>
    <xf numFmtId="0" fontId="3" fillId="0" borderId="25" xfId="31" applyBorder="1"/>
    <xf numFmtId="170" fontId="51" fillId="0" borderId="26" xfId="33" applyNumberFormat="1" applyFont="1" applyFill="1" applyBorder="1" applyAlignment="1">
      <alignment horizontal="center"/>
    </xf>
    <xf numFmtId="166" fontId="51" fillId="0" borderId="25" xfId="41" applyNumberFormat="1" applyFont="1" applyFill="1" applyBorder="1" applyAlignment="1">
      <alignment horizontal="center"/>
    </xf>
    <xf numFmtId="166" fontId="51" fillId="0" borderId="27" xfId="41" applyNumberFormat="1" applyFont="1" applyFill="1" applyBorder="1" applyAlignment="1">
      <alignment horizontal="right"/>
    </xf>
    <xf numFmtId="166" fontId="51" fillId="0" borderId="28" xfId="41" quotePrefix="1" applyNumberFormat="1" applyFont="1" applyFill="1" applyBorder="1" applyAlignment="1">
      <alignment horizontal="right"/>
    </xf>
    <xf numFmtId="166" fontId="51" fillId="0" borderId="29" xfId="42" quotePrefix="1" applyNumberFormat="1" applyFont="1" applyFill="1" applyBorder="1" applyAlignment="1">
      <alignment horizontal="center"/>
    </xf>
    <xf numFmtId="166" fontId="51" fillId="0" borderId="30" xfId="42" applyNumberFormat="1" applyFont="1" applyFill="1" applyBorder="1"/>
    <xf numFmtId="166" fontId="51" fillId="0" borderId="28" xfId="42" applyNumberFormat="1" applyFont="1" applyFill="1" applyBorder="1"/>
    <xf numFmtId="9" fontId="51" fillId="0" borderId="27" xfId="43" applyFont="1" applyFill="1" applyBorder="1" applyAlignment="1">
      <alignment horizontal="center"/>
    </xf>
    <xf numFmtId="166" fontId="51" fillId="0" borderId="28" xfId="44" quotePrefix="1" applyNumberFormat="1" applyFont="1" applyFill="1" applyBorder="1" applyAlignment="1">
      <alignment horizontal="center"/>
    </xf>
    <xf numFmtId="9" fontId="51" fillId="0" borderId="28" xfId="43" applyFont="1" applyFill="1" applyBorder="1"/>
    <xf numFmtId="170" fontId="58" fillId="0" borderId="28" xfId="34" applyNumberFormat="1" applyFont="1" applyFill="1" applyBorder="1" applyAlignment="1">
      <alignment horizontal="center" vertical="center"/>
    </xf>
    <xf numFmtId="1" fontId="59" fillId="0" borderId="30" xfId="43" applyNumberFormat="1" applyFont="1" applyFill="1" applyBorder="1" applyAlignment="1">
      <alignment horizontal="center"/>
    </xf>
    <xf numFmtId="0" fontId="51" fillId="0" borderId="28" xfId="33" applyFont="1" applyFill="1" applyBorder="1" applyAlignment="1">
      <alignment horizontal="center"/>
    </xf>
    <xf numFmtId="0" fontId="51" fillId="0" borderId="29" xfId="35" applyFont="1" applyFill="1" applyBorder="1"/>
    <xf numFmtId="165" fontId="61" fillId="0" borderId="0" xfId="45" applyNumberFormat="1" applyFont="1" applyFill="1" applyBorder="1" applyAlignment="1">
      <alignment horizontal="center" vertical="top" wrapText="1"/>
    </xf>
    <xf numFmtId="166" fontId="61" fillId="0" borderId="31" xfId="38" applyNumberFormat="1" applyFont="1" applyFill="1" applyBorder="1" applyAlignment="1">
      <alignment vertical="top"/>
    </xf>
    <xf numFmtId="37" fontId="51" fillId="0" borderId="0" xfId="33" applyNumberFormat="1" applyFont="1" applyFill="1" applyBorder="1" applyAlignment="1" applyProtection="1">
      <alignment horizontal="center"/>
    </xf>
    <xf numFmtId="37" fontId="55" fillId="0" borderId="0" xfId="33" applyNumberFormat="1" applyFont="1" applyFill="1" applyBorder="1" applyAlignment="1" applyProtection="1">
      <alignment horizontal="left"/>
    </xf>
    <xf numFmtId="172" fontId="51" fillId="0" borderId="32" xfId="33" applyNumberFormat="1" applyFont="1" applyBorder="1"/>
    <xf numFmtId="0" fontId="3" fillId="0" borderId="33" xfId="31" applyBorder="1"/>
    <xf numFmtId="170" fontId="51" fillId="0" borderId="34" xfId="33" applyNumberFormat="1" applyFont="1" applyFill="1" applyBorder="1" applyAlignment="1">
      <alignment horizontal="center"/>
    </xf>
    <xf numFmtId="166" fontId="51" fillId="0" borderId="35" xfId="41" applyNumberFormat="1" applyFont="1" applyFill="1" applyBorder="1" applyAlignment="1">
      <alignment horizontal="center"/>
    </xf>
    <xf numFmtId="166" fontId="51" fillId="0" borderId="36" xfId="41" applyNumberFormat="1" applyFont="1" applyFill="1" applyBorder="1" applyAlignment="1">
      <alignment horizontal="right"/>
    </xf>
    <xf numFmtId="166" fontId="51" fillId="0" borderId="37" xfId="41" quotePrefix="1" applyNumberFormat="1" applyFont="1" applyFill="1" applyBorder="1" applyAlignment="1">
      <alignment horizontal="right"/>
    </xf>
    <xf numFmtId="166" fontId="51" fillId="0" borderId="38" xfId="42" quotePrefix="1" applyNumberFormat="1" applyFont="1" applyFill="1" applyBorder="1" applyAlignment="1">
      <alignment horizontal="center"/>
    </xf>
    <xf numFmtId="166" fontId="51" fillId="0" borderId="39" xfId="42" applyNumberFormat="1" applyFont="1" applyFill="1" applyBorder="1"/>
    <xf numFmtId="166" fontId="51" fillId="0" borderId="37" xfId="42" applyNumberFormat="1" applyFont="1" applyFill="1" applyBorder="1"/>
    <xf numFmtId="9" fontId="51" fillId="0" borderId="36" xfId="43" applyFont="1" applyFill="1" applyBorder="1" applyAlignment="1">
      <alignment horizontal="center"/>
    </xf>
    <xf numFmtId="166" fontId="51" fillId="0" borderId="37" xfId="44" quotePrefix="1" applyNumberFormat="1" applyFont="1" applyFill="1" applyBorder="1" applyAlignment="1">
      <alignment horizontal="center"/>
    </xf>
    <xf numFmtId="9" fontId="51" fillId="0" borderId="37" xfId="43" applyFont="1" applyFill="1" applyBorder="1"/>
    <xf numFmtId="170" fontId="58" fillId="0" borderId="37" xfId="34" applyNumberFormat="1" applyFont="1" applyFill="1" applyBorder="1" applyAlignment="1">
      <alignment horizontal="center" vertical="center"/>
    </xf>
    <xf numFmtId="2" fontId="59" fillId="0" borderId="39" xfId="43" applyNumberFormat="1" applyFont="1" applyFill="1" applyBorder="1" applyAlignment="1">
      <alignment horizontal="center"/>
    </xf>
    <xf numFmtId="0" fontId="51" fillId="0" borderId="37" xfId="33" applyFont="1" applyFill="1" applyBorder="1" applyAlignment="1">
      <alignment horizontal="center"/>
    </xf>
    <xf numFmtId="0" fontId="51" fillId="0" borderId="40" xfId="35" applyFont="1" applyFill="1" applyBorder="1"/>
    <xf numFmtId="166" fontId="55" fillId="0" borderId="0" xfId="33" applyNumberFormat="1" applyFont="1" applyFill="1" applyBorder="1"/>
    <xf numFmtId="37" fontId="55" fillId="0" borderId="0" xfId="33" applyNumberFormat="1" applyFont="1" applyProtection="1"/>
    <xf numFmtId="172" fontId="51" fillId="0" borderId="41" xfId="33" applyNumberFormat="1" applyFont="1" applyBorder="1"/>
    <xf numFmtId="0" fontId="3" fillId="0" borderId="42" xfId="31" applyBorder="1"/>
    <xf numFmtId="170" fontId="51" fillId="0" borderId="41" xfId="33" applyNumberFormat="1" applyFont="1" applyFill="1" applyBorder="1" applyAlignment="1">
      <alignment horizontal="center"/>
    </xf>
    <xf numFmtId="166" fontId="51" fillId="0" borderId="43" xfId="41" applyNumberFormat="1" applyFont="1" applyFill="1" applyBorder="1" applyAlignment="1">
      <alignment horizontal="center"/>
    </xf>
    <xf numFmtId="166" fontId="51" fillId="0" borderId="22" xfId="41" applyNumberFormat="1" applyFont="1" applyFill="1" applyBorder="1" applyAlignment="1">
      <alignment horizontal="right"/>
    </xf>
    <xf numFmtId="166" fontId="51" fillId="0" borderId="23" xfId="41" quotePrefix="1" applyNumberFormat="1" applyFont="1" applyFill="1" applyBorder="1" applyAlignment="1">
      <alignment horizontal="right"/>
    </xf>
    <xf numFmtId="166" fontId="51" fillId="0" borderId="44" xfId="42" quotePrefix="1" applyNumberFormat="1" applyFont="1" applyFill="1" applyBorder="1" applyAlignment="1">
      <alignment horizontal="center"/>
    </xf>
    <xf numFmtId="166" fontId="51" fillId="0" borderId="45" xfId="42" applyNumberFormat="1" applyFont="1" applyFill="1" applyBorder="1"/>
    <xf numFmtId="166" fontId="51" fillId="0" borderId="23" xfId="42" applyNumberFormat="1" applyFont="1" applyFill="1" applyBorder="1"/>
    <xf numFmtId="9" fontId="51" fillId="0" borderId="22" xfId="43" applyFont="1" applyFill="1" applyBorder="1" applyAlignment="1">
      <alignment horizontal="center"/>
    </xf>
    <xf numFmtId="166" fontId="51" fillId="0" borderId="23" xfId="44" quotePrefix="1" applyNumberFormat="1" applyFont="1" applyFill="1" applyBorder="1" applyAlignment="1">
      <alignment horizontal="center"/>
    </xf>
    <xf numFmtId="9" fontId="51" fillId="0" borderId="23" xfId="43" applyFont="1" applyFill="1" applyBorder="1"/>
    <xf numFmtId="170" fontId="58" fillId="0" borderId="23" xfId="34" applyNumberFormat="1" applyFont="1" applyFill="1" applyBorder="1" applyAlignment="1">
      <alignment horizontal="center" vertical="center"/>
    </xf>
    <xf numFmtId="2" fontId="59" fillId="0" borderId="45" xfId="43" applyNumberFormat="1" applyFont="1" applyFill="1" applyBorder="1" applyAlignment="1">
      <alignment horizontal="center"/>
    </xf>
    <xf numFmtId="0" fontId="51" fillId="0" borderId="23" xfId="33" applyFont="1" applyFill="1" applyBorder="1" applyAlignment="1">
      <alignment horizontal="center"/>
    </xf>
    <xf numFmtId="0" fontId="51" fillId="0" borderId="44" xfId="35" applyFont="1" applyFill="1" applyBorder="1"/>
    <xf numFmtId="165" fontId="51" fillId="0" borderId="0" xfId="41" applyFont="1"/>
    <xf numFmtId="166" fontId="51" fillId="0" borderId="0" xfId="34" applyNumberFormat="1" applyFont="1" applyAlignment="1">
      <alignment horizontal="right"/>
    </xf>
    <xf numFmtId="49" fontId="51" fillId="0" borderId="0" xfId="36" applyNumberFormat="1" applyFont="1" applyAlignment="1">
      <alignment horizontal="left" indent="5"/>
    </xf>
    <xf numFmtId="49" fontId="51" fillId="0" borderId="0" xfId="36" applyNumberFormat="1" applyFont="1" applyAlignment="1">
      <alignment horizontal="left"/>
    </xf>
    <xf numFmtId="166" fontId="51" fillId="0" borderId="41" xfId="32" applyNumberFormat="1" applyFont="1" applyFill="1" applyBorder="1" applyAlignment="1">
      <alignment horizontal="center"/>
    </xf>
    <xf numFmtId="0" fontId="3" fillId="0" borderId="42" xfId="31" applyFill="1" applyBorder="1"/>
    <xf numFmtId="173" fontId="62" fillId="0" borderId="22" xfId="46" applyNumberFormat="1" applyFont="1" applyFill="1" applyBorder="1" applyAlignment="1">
      <alignment horizontal="center"/>
    </xf>
    <xf numFmtId="0" fontId="55" fillId="0" borderId="44" xfId="35" applyFont="1" applyFill="1" applyBorder="1" applyAlignment="1">
      <alignment horizontal="center"/>
    </xf>
    <xf numFmtId="166" fontId="51" fillId="0" borderId="46" xfId="32" applyNumberFormat="1" applyFont="1" applyFill="1" applyBorder="1" applyAlignment="1">
      <alignment horizontal="center"/>
    </xf>
    <xf numFmtId="0" fontId="3" fillId="0" borderId="47" xfId="31" applyFill="1" applyBorder="1"/>
    <xf numFmtId="170" fontId="51" fillId="0" borderId="46" xfId="33" applyNumberFormat="1" applyFont="1" applyFill="1" applyBorder="1" applyAlignment="1">
      <alignment horizontal="center"/>
    </xf>
    <xf numFmtId="166" fontId="51" fillId="0" borderId="48" xfId="41" applyNumberFormat="1" applyFont="1" applyFill="1" applyBorder="1" applyAlignment="1">
      <alignment horizontal="center"/>
    </xf>
    <xf numFmtId="166" fontId="51" fillId="0" borderId="49" xfId="41" applyNumberFormat="1" applyFont="1" applyFill="1" applyBorder="1" applyAlignment="1">
      <alignment horizontal="right"/>
    </xf>
    <xf numFmtId="166" fontId="51" fillId="0" borderId="50" xfId="41" quotePrefix="1" applyNumberFormat="1" applyFont="1" applyFill="1" applyBorder="1" applyAlignment="1">
      <alignment horizontal="right"/>
    </xf>
    <xf numFmtId="173" fontId="62" fillId="0" borderId="49" xfId="46" applyNumberFormat="1" applyFont="1" applyFill="1" applyBorder="1" applyAlignment="1">
      <alignment horizontal="center"/>
    </xf>
    <xf numFmtId="166" fontId="51" fillId="0" borderId="51" xfId="42" applyNumberFormat="1" applyFont="1" applyFill="1" applyBorder="1"/>
    <xf numFmtId="166" fontId="51" fillId="0" borderId="50" xfId="42" applyNumberFormat="1" applyFont="1" applyFill="1" applyBorder="1"/>
    <xf numFmtId="9" fontId="51" fillId="0" borderId="49" xfId="43" applyFont="1" applyFill="1" applyBorder="1" applyAlignment="1">
      <alignment horizontal="center"/>
    </xf>
    <xf numFmtId="166" fontId="51" fillId="0" borderId="50" xfId="44" quotePrefix="1" applyNumberFormat="1" applyFont="1" applyFill="1" applyBorder="1" applyAlignment="1">
      <alignment horizontal="center"/>
    </xf>
    <xf numFmtId="9" fontId="51" fillId="0" borderId="50" xfId="43" applyFont="1" applyFill="1" applyBorder="1"/>
    <xf numFmtId="170" fontId="58" fillId="0" borderId="50" xfId="34" applyNumberFormat="1" applyFont="1" applyFill="1" applyBorder="1" applyAlignment="1">
      <alignment horizontal="center" vertical="center"/>
    </xf>
    <xf numFmtId="2" fontId="59" fillId="0" borderId="51" xfId="43" applyNumberFormat="1" applyFont="1" applyFill="1" applyBorder="1" applyAlignment="1">
      <alignment horizontal="center"/>
    </xf>
    <xf numFmtId="0" fontId="51" fillId="0" borderId="50" xfId="33" applyFont="1" applyFill="1" applyBorder="1" applyAlignment="1">
      <alignment horizontal="center"/>
    </xf>
    <xf numFmtId="0" fontId="55" fillId="0" borderId="52" xfId="35" applyFont="1" applyFill="1" applyBorder="1" applyAlignment="1">
      <alignment horizontal="center"/>
    </xf>
    <xf numFmtId="170" fontId="51" fillId="0" borderId="32" xfId="33" applyNumberFormat="1" applyFont="1" applyBorder="1" applyAlignment="1">
      <alignment horizontal="center"/>
    </xf>
    <xf numFmtId="166" fontId="51" fillId="0" borderId="53" xfId="41" applyNumberFormat="1" applyFont="1" applyFill="1" applyBorder="1" applyAlignment="1">
      <alignment horizontal="center"/>
    </xf>
    <xf numFmtId="166" fontId="51" fillId="0" borderId="20" xfId="41" applyNumberFormat="1" applyFont="1" applyFill="1" applyBorder="1" applyAlignment="1">
      <alignment horizontal="right"/>
    </xf>
    <xf numFmtId="166" fontId="51" fillId="0" borderId="20" xfId="41" applyNumberFormat="1" applyFont="1" applyBorder="1" applyAlignment="1">
      <alignment horizontal="right"/>
    </xf>
    <xf numFmtId="166" fontId="51" fillId="0" borderId="21" xfId="41" quotePrefix="1" applyNumberFormat="1" applyFont="1" applyFill="1" applyBorder="1" applyAlignment="1">
      <alignment horizontal="right"/>
    </xf>
    <xf numFmtId="166" fontId="51" fillId="0" borderId="54" xfId="42" quotePrefix="1" applyNumberFormat="1" applyFont="1" applyFill="1" applyBorder="1" applyAlignment="1">
      <alignment horizontal="center"/>
    </xf>
    <xf numFmtId="166" fontId="51" fillId="0" borderId="55" xfId="42" applyNumberFormat="1" applyFont="1" applyFill="1" applyBorder="1"/>
    <xf numFmtId="166" fontId="51" fillId="0" borderId="21" xfId="42" applyNumberFormat="1" applyFont="1" applyFill="1" applyBorder="1"/>
    <xf numFmtId="9" fontId="51" fillId="0" borderId="20" xfId="43" applyFont="1" applyFill="1" applyBorder="1" applyAlignment="1">
      <alignment horizontal="center"/>
    </xf>
    <xf numFmtId="166" fontId="51" fillId="0" borderId="21" xfId="44" quotePrefix="1" applyNumberFormat="1" applyFont="1" applyFill="1" applyBorder="1" applyAlignment="1">
      <alignment horizontal="center"/>
    </xf>
    <xf numFmtId="9" fontId="51" fillId="0" borderId="21" xfId="43" applyFont="1" applyFill="1" applyBorder="1"/>
    <xf numFmtId="0" fontId="55" fillId="0" borderId="38" xfId="35" applyFont="1" applyFill="1" applyBorder="1" applyAlignment="1">
      <alignment horizontal="center"/>
    </xf>
    <xf numFmtId="0" fontId="51" fillId="0" borderId="0" xfId="33" applyFont="1" applyAlignment="1">
      <alignment horizontal="left" indent="1"/>
    </xf>
    <xf numFmtId="170" fontId="58" fillId="0" borderId="21" xfId="34" applyNumberFormat="1" applyFont="1" applyFill="1" applyBorder="1" applyAlignment="1">
      <alignment horizontal="center" vertical="center"/>
    </xf>
    <xf numFmtId="2" fontId="59" fillId="0" borderId="55" xfId="43" applyNumberFormat="1" applyFont="1" applyFill="1" applyBorder="1" applyAlignment="1">
      <alignment horizontal="center"/>
    </xf>
    <xf numFmtId="0" fontId="51" fillId="0" borderId="21" xfId="33" applyFont="1" applyFill="1" applyBorder="1" applyAlignment="1">
      <alignment horizontal="center"/>
    </xf>
    <xf numFmtId="0" fontId="55" fillId="0" borderId="54" xfId="35" applyFont="1" applyFill="1" applyBorder="1" applyAlignment="1">
      <alignment horizontal="center"/>
    </xf>
    <xf numFmtId="0" fontId="51" fillId="0" borderId="54" xfId="35" applyFont="1" applyFill="1" applyBorder="1"/>
    <xf numFmtId="166" fontId="51" fillId="0" borderId="0" xfId="33" applyNumberFormat="1" applyFont="1" applyAlignment="1">
      <alignment horizontal="left" vertical="center"/>
    </xf>
    <xf numFmtId="0" fontId="51" fillId="0" borderId="0" xfId="33" applyFont="1" applyAlignment="1">
      <alignment horizontal="left" indent="2"/>
    </xf>
    <xf numFmtId="166" fontId="51" fillId="0" borderId="32" xfId="32" applyNumberFormat="1" applyFont="1" applyBorder="1" applyAlignment="1">
      <alignment horizontal="center"/>
    </xf>
    <xf numFmtId="173" fontId="62" fillId="0" borderId="20" xfId="46" applyNumberFormat="1" applyFont="1" applyFill="1" applyBorder="1" applyAlignment="1">
      <alignment horizontal="center"/>
    </xf>
    <xf numFmtId="170" fontId="51" fillId="0" borderId="41" xfId="33" applyNumberFormat="1" applyFont="1" applyBorder="1" applyAlignment="1">
      <alignment horizontal="center"/>
    </xf>
    <xf numFmtId="0" fontId="63" fillId="0" borderId="44" xfId="35" applyFont="1" applyFill="1" applyBorder="1" applyAlignment="1">
      <alignment horizontal="center"/>
    </xf>
    <xf numFmtId="166" fontId="51" fillId="0" borderId="56" xfId="41" applyNumberFormat="1" applyFont="1" applyFill="1" applyBorder="1" applyAlignment="1">
      <alignment horizontal="center"/>
    </xf>
    <xf numFmtId="166" fontId="51" fillId="0" borderId="23" xfId="41" applyNumberFormat="1" applyFont="1" applyFill="1" applyBorder="1" applyAlignment="1">
      <alignment horizontal="right"/>
    </xf>
    <xf numFmtId="166" fontId="51" fillId="0" borderId="22" xfId="41" applyNumberFormat="1" applyFont="1" applyBorder="1" applyAlignment="1">
      <alignment horizontal="right"/>
    </xf>
    <xf numFmtId="166" fontId="51" fillId="0" borderId="53" xfId="41" applyNumberFormat="1" applyFont="1" applyBorder="1" applyAlignment="1">
      <alignment horizontal="center"/>
    </xf>
    <xf numFmtId="173" fontId="62" fillId="0" borderId="20" xfId="46" applyNumberFormat="1" applyFont="1" applyBorder="1" applyAlignment="1">
      <alignment horizontal="center"/>
    </xf>
    <xf numFmtId="166" fontId="51" fillId="0" borderId="57" xfId="32" applyNumberFormat="1" applyFont="1" applyBorder="1" applyAlignment="1">
      <alignment horizontal="center"/>
    </xf>
    <xf numFmtId="0" fontId="3" fillId="0" borderId="58" xfId="31" applyBorder="1"/>
    <xf numFmtId="170" fontId="51" fillId="0" borderId="57" xfId="33" applyNumberFormat="1" applyFont="1" applyBorder="1" applyAlignment="1">
      <alignment horizontal="center"/>
    </xf>
    <xf numFmtId="166" fontId="51" fillId="0" borderId="59" xfId="41" applyNumberFormat="1" applyFont="1" applyFill="1" applyBorder="1" applyAlignment="1">
      <alignment horizontal="center"/>
    </xf>
    <xf numFmtId="166" fontId="51" fillId="0" borderId="60" xfId="41" applyNumberFormat="1" applyFont="1" applyFill="1" applyBorder="1" applyAlignment="1">
      <alignment horizontal="right"/>
    </xf>
    <xf numFmtId="166" fontId="51" fillId="0" borderId="61" xfId="41" quotePrefix="1" applyNumberFormat="1" applyFont="1" applyFill="1" applyBorder="1" applyAlignment="1">
      <alignment horizontal="right"/>
    </xf>
    <xf numFmtId="173" fontId="62" fillId="0" borderId="40" xfId="46" applyNumberFormat="1" applyFont="1" applyFill="1" applyBorder="1" applyAlignment="1">
      <alignment horizontal="center"/>
    </xf>
    <xf numFmtId="166" fontId="51" fillId="0" borderId="62" xfId="42" applyNumberFormat="1" applyFont="1" applyFill="1" applyBorder="1"/>
    <xf numFmtId="166" fontId="51" fillId="0" borderId="61" xfId="42" applyNumberFormat="1" applyFont="1" applyFill="1" applyBorder="1"/>
    <xf numFmtId="9" fontId="51" fillId="0" borderId="60" xfId="43" applyFont="1" applyFill="1" applyBorder="1" applyAlignment="1">
      <alignment horizontal="center"/>
    </xf>
    <xf numFmtId="166" fontId="51" fillId="0" borderId="61" xfId="44" quotePrefix="1" applyNumberFormat="1" applyFont="1" applyFill="1" applyBorder="1" applyAlignment="1">
      <alignment horizontal="center"/>
    </xf>
    <xf numFmtId="9" fontId="51" fillId="0" borderId="61" xfId="43" applyFont="1" applyFill="1" applyBorder="1"/>
    <xf numFmtId="170" fontId="58" fillId="0" borderId="61" xfId="34" applyNumberFormat="1" applyFont="1" applyFill="1" applyBorder="1" applyAlignment="1">
      <alignment horizontal="center" vertical="center"/>
    </xf>
    <xf numFmtId="2" fontId="59" fillId="0" borderId="62" xfId="43" applyNumberFormat="1" applyFont="1" applyFill="1" applyBorder="1" applyAlignment="1">
      <alignment horizontal="center"/>
    </xf>
    <xf numFmtId="0" fontId="51" fillId="0" borderId="61" xfId="33" applyFont="1" applyFill="1" applyBorder="1" applyAlignment="1">
      <alignment horizontal="center"/>
    </xf>
    <xf numFmtId="0" fontId="55" fillId="0" borderId="40" xfId="35" applyFont="1" applyFill="1" applyBorder="1" applyAlignment="1">
      <alignment horizontal="center"/>
    </xf>
    <xf numFmtId="37" fontId="55" fillId="0" borderId="0" xfId="33" applyNumberFormat="1" applyFont="1" applyAlignment="1" applyProtection="1">
      <alignment horizontal="left"/>
    </xf>
    <xf numFmtId="0" fontId="51" fillId="0" borderId="0" xfId="39" applyFont="1" applyAlignment="1">
      <alignment horizontal="left" indent="5"/>
    </xf>
    <xf numFmtId="0" fontId="55" fillId="0" borderId="33" xfId="33" applyFont="1" applyFill="1" applyBorder="1" applyAlignment="1">
      <alignment horizontal="center"/>
    </xf>
    <xf numFmtId="0" fontId="51" fillId="0" borderId="0" xfId="35" applyNumberFormat="1" applyFont="1"/>
    <xf numFmtId="0" fontId="51" fillId="0" borderId="0" xfId="35" applyNumberFormat="1" applyFont="1" applyBorder="1"/>
    <xf numFmtId="166" fontId="55" fillId="0" borderId="61" xfId="41" quotePrefix="1" applyNumberFormat="1" applyFont="1" applyFill="1" applyBorder="1" applyAlignment="1">
      <alignment horizontal="right"/>
    </xf>
    <xf numFmtId="166" fontId="55" fillId="0" borderId="62" xfId="42" applyNumberFormat="1" applyFont="1" applyFill="1" applyBorder="1"/>
    <xf numFmtId="166" fontId="55" fillId="0" borderId="61" xfId="42" applyNumberFormat="1" applyFont="1" applyFill="1" applyBorder="1"/>
    <xf numFmtId="9" fontId="55" fillId="0" borderId="60" xfId="43" applyFont="1" applyFill="1" applyBorder="1" applyAlignment="1">
      <alignment horizontal="center"/>
    </xf>
    <xf numFmtId="166" fontId="55" fillId="0" borderId="61" xfId="44" quotePrefix="1" applyNumberFormat="1" applyFont="1" applyFill="1" applyBorder="1" applyAlignment="1">
      <alignment horizontal="center"/>
    </xf>
    <xf numFmtId="9" fontId="55" fillId="0" borderId="61" xfId="43" applyFont="1" applyFill="1" applyBorder="1"/>
    <xf numFmtId="2" fontId="64" fillId="0" borderId="62" xfId="43" applyNumberFormat="1" applyFont="1" applyFill="1" applyBorder="1" applyAlignment="1">
      <alignment horizontal="center"/>
    </xf>
    <xf numFmtId="0" fontId="55" fillId="0" borderId="61" xfId="33" applyFont="1" applyFill="1" applyBorder="1" applyAlignment="1">
      <alignment horizontal="center"/>
    </xf>
    <xf numFmtId="0" fontId="55" fillId="0" borderId="40" xfId="35" applyFont="1" applyFill="1" applyBorder="1"/>
    <xf numFmtId="37" fontId="51" fillId="0" borderId="0" xfId="33" applyNumberFormat="1" applyFont="1" applyBorder="1" applyAlignment="1" applyProtection="1">
      <alignment horizontal="left"/>
    </xf>
    <xf numFmtId="0" fontId="51" fillId="0" borderId="0" xfId="39" applyFont="1"/>
    <xf numFmtId="37" fontId="51" fillId="0" borderId="0" xfId="33" applyNumberFormat="1" applyFont="1" applyProtection="1">
      <protection locked="0"/>
    </xf>
    <xf numFmtId="0" fontId="65" fillId="0" borderId="0" xfId="39" applyFont="1"/>
    <xf numFmtId="37" fontId="51" fillId="0" borderId="0" xfId="33" applyNumberFormat="1" applyFont="1" applyFill="1" applyBorder="1" applyAlignment="1" applyProtection="1">
      <alignment horizontal="left"/>
    </xf>
    <xf numFmtId="37" fontId="66" fillId="0" borderId="0" xfId="46" applyNumberFormat="1" applyFont="1" applyBorder="1" applyAlignment="1" applyProtection="1">
      <alignment horizontal="left"/>
    </xf>
    <xf numFmtId="0" fontId="54" fillId="0" borderId="0" xfId="46" applyFont="1"/>
    <xf numFmtId="37" fontId="66" fillId="0" borderId="0" xfId="46" applyNumberFormat="1" applyFont="1" applyProtection="1">
      <protection locked="0"/>
    </xf>
    <xf numFmtId="37" fontId="66" fillId="0" borderId="0" xfId="46" applyNumberFormat="1" applyFont="1" applyBorder="1" applyProtection="1"/>
    <xf numFmtId="37" fontId="55" fillId="13" borderId="63" xfId="33" applyNumberFormat="1" applyFont="1" applyFill="1" applyBorder="1" applyAlignment="1">
      <alignment horizontal="center"/>
    </xf>
    <xf numFmtId="167" fontId="55" fillId="0" borderId="64" xfId="33" applyNumberFormat="1" applyFont="1" applyBorder="1" applyAlignment="1">
      <alignment vertical="center"/>
    </xf>
    <xf numFmtId="167" fontId="55" fillId="0" borderId="65" xfId="33" applyNumberFormat="1" applyFont="1" applyBorder="1"/>
    <xf numFmtId="37" fontId="55" fillId="0" borderId="66" xfId="33" applyNumberFormat="1" applyFont="1" applyBorder="1" applyAlignment="1">
      <alignment horizontal="center"/>
    </xf>
    <xf numFmtId="37" fontId="55" fillId="0" borderId="67" xfId="33" applyNumberFormat="1" applyFont="1" applyBorder="1" applyAlignment="1" applyProtection="1">
      <alignment horizontal="left"/>
    </xf>
    <xf numFmtId="166" fontId="51" fillId="0" borderId="68" xfId="41" applyNumberFormat="1" applyFont="1" applyBorder="1" applyAlignment="1">
      <alignment horizontal="center"/>
    </xf>
    <xf numFmtId="166" fontId="51" fillId="0" borderId="61" xfId="41" applyNumberFormat="1" applyFont="1" applyBorder="1" applyAlignment="1">
      <alignment horizontal="right"/>
    </xf>
    <xf numFmtId="173" fontId="62" fillId="0" borderId="40" xfId="46" applyNumberFormat="1" applyFont="1" applyBorder="1" applyAlignment="1">
      <alignment horizontal="center"/>
    </xf>
    <xf numFmtId="37" fontId="51" fillId="13" borderId="69" xfId="33" applyNumberFormat="1" applyFont="1" applyFill="1" applyBorder="1"/>
    <xf numFmtId="166" fontId="51" fillId="0" borderId="13" xfId="44" applyNumberFormat="1" applyFont="1" applyBorder="1" applyAlignment="1">
      <alignment vertical="center"/>
    </xf>
    <xf numFmtId="166" fontId="51" fillId="0" borderId="19" xfId="44" applyNumberFormat="1" applyFont="1" applyBorder="1" applyAlignment="1">
      <alignment vertical="center"/>
    </xf>
    <xf numFmtId="166" fontId="51" fillId="0" borderId="15" xfId="44" applyNumberFormat="1" applyFont="1" applyBorder="1"/>
    <xf numFmtId="166" fontId="51" fillId="0" borderId="21" xfId="44" applyNumberFormat="1" applyFont="1" applyBorder="1"/>
    <xf numFmtId="166" fontId="51" fillId="0" borderId="20" xfId="44" applyNumberFormat="1" applyFont="1" applyBorder="1" applyProtection="1"/>
    <xf numFmtId="37" fontId="51" fillId="0" borderId="20" xfId="33" applyNumberFormat="1" applyFont="1" applyBorder="1" applyAlignment="1" applyProtection="1">
      <alignment horizontal="center"/>
    </xf>
    <xf numFmtId="37" fontId="51" fillId="0" borderId="54" xfId="33" applyNumberFormat="1" applyFont="1" applyBorder="1" applyAlignment="1" applyProtection="1">
      <alignment horizontal="center"/>
    </xf>
    <xf numFmtId="0" fontId="51" fillId="0" borderId="38" xfId="35" applyFont="1" applyFill="1" applyBorder="1"/>
    <xf numFmtId="37" fontId="51" fillId="13" borderId="55" xfId="33" applyNumberFormat="1" applyFont="1" applyFill="1" applyBorder="1"/>
    <xf numFmtId="166" fontId="51" fillId="0" borderId="32" xfId="41" applyNumberFormat="1" applyFont="1" applyBorder="1" applyAlignment="1">
      <alignment horizontal="center"/>
    </xf>
    <xf numFmtId="37" fontId="55" fillId="13" borderId="55" xfId="33" applyNumberFormat="1" applyFont="1" applyFill="1" applyBorder="1"/>
    <xf numFmtId="37" fontId="51" fillId="0" borderId="21" xfId="33" applyNumberFormat="1" applyFont="1" applyBorder="1"/>
    <xf numFmtId="170" fontId="51" fillId="0" borderId="70" xfId="33" applyNumberFormat="1" applyFont="1" applyBorder="1" applyAlignment="1">
      <alignment horizontal="center"/>
    </xf>
    <xf numFmtId="173" fontId="62" fillId="0" borderId="22" xfId="46" applyNumberFormat="1" applyFont="1" applyBorder="1" applyAlignment="1">
      <alignment horizontal="center"/>
    </xf>
    <xf numFmtId="0" fontId="55" fillId="0" borderId="42" xfId="33" applyFont="1" applyFill="1" applyBorder="1" applyAlignment="1">
      <alignment horizontal="center"/>
    </xf>
    <xf numFmtId="37" fontId="51" fillId="13" borderId="45" xfId="33" applyNumberFormat="1" applyFont="1" applyFill="1" applyBorder="1"/>
    <xf numFmtId="166" fontId="51" fillId="0" borderId="16" xfId="44" applyNumberFormat="1" applyFont="1" applyBorder="1" applyAlignment="1">
      <alignment vertical="center"/>
    </xf>
    <xf numFmtId="166" fontId="51" fillId="0" borderId="18" xfId="44" applyNumberFormat="1" applyFont="1" applyBorder="1"/>
    <xf numFmtId="37" fontId="51" fillId="0" borderId="18" xfId="33" applyNumberFormat="1" applyFont="1" applyBorder="1"/>
    <xf numFmtId="166" fontId="51" fillId="0" borderId="17" xfId="44" applyNumberFormat="1" applyFont="1" applyBorder="1" applyProtection="1"/>
    <xf numFmtId="37" fontId="51" fillId="0" borderId="17" xfId="33" applyNumberFormat="1" applyFont="1" applyBorder="1" applyAlignment="1" applyProtection="1">
      <alignment horizontal="center"/>
    </xf>
    <xf numFmtId="37" fontId="51" fillId="0" borderId="71" xfId="33" applyNumberFormat="1" applyFont="1" applyBorder="1" applyAlignment="1" applyProtection="1">
      <alignment horizontal="center"/>
    </xf>
    <xf numFmtId="0" fontId="3" fillId="0" borderId="72" xfId="31" applyBorder="1"/>
    <xf numFmtId="170" fontId="51" fillId="0" borderId="32" xfId="33" applyNumberFormat="1" applyFont="1" applyBorder="1" applyAlignment="1">
      <alignment horizontal="left"/>
    </xf>
    <xf numFmtId="166" fontId="51" fillId="0" borderId="60" xfId="41" applyNumberFormat="1" applyFont="1" applyBorder="1" applyAlignment="1">
      <alignment horizontal="right"/>
    </xf>
    <xf numFmtId="166" fontId="51" fillId="0" borderId="61" xfId="41" applyNumberFormat="1" applyFont="1" applyFill="1" applyBorder="1" applyAlignment="1">
      <alignment horizontal="right"/>
    </xf>
    <xf numFmtId="0" fontId="51" fillId="0" borderId="58" xfId="33" applyFont="1" applyFill="1" applyBorder="1" applyAlignment="1">
      <alignment horizontal="center"/>
    </xf>
    <xf numFmtId="37" fontId="67" fillId="13" borderId="73" xfId="47" quotePrefix="1" applyNumberFormat="1" applyFont="1" applyFill="1" applyBorder="1" applyAlignment="1" applyProtection="1">
      <alignment horizontal="center"/>
    </xf>
    <xf numFmtId="37" fontId="54" fillId="0" borderId="8" xfId="47" quotePrefix="1" applyNumberFormat="1" applyFont="1" applyBorder="1" applyAlignment="1" applyProtection="1">
      <alignment horizontal="center"/>
    </xf>
    <xf numFmtId="37" fontId="55" fillId="13" borderId="74" xfId="33" quotePrefix="1" applyNumberFormat="1" applyFont="1" applyFill="1" applyBorder="1" applyAlignment="1" applyProtection="1">
      <alignment horizontal="center"/>
    </xf>
    <xf numFmtId="37" fontId="55" fillId="14" borderId="3" xfId="33" quotePrefix="1" applyNumberFormat="1" applyFont="1" applyFill="1" applyBorder="1" applyAlignment="1" applyProtection="1">
      <alignment horizontal="center" vertical="center"/>
    </xf>
    <xf numFmtId="37" fontId="55" fillId="14" borderId="8" xfId="33" quotePrefix="1" applyNumberFormat="1" applyFont="1" applyFill="1" applyBorder="1" applyAlignment="1" applyProtection="1">
      <alignment horizontal="center"/>
    </xf>
    <xf numFmtId="165" fontId="55" fillId="14" borderId="9" xfId="33" quotePrefix="1" applyNumberFormat="1" applyFont="1" applyFill="1" applyBorder="1" applyAlignment="1" applyProtection="1">
      <alignment horizontal="center"/>
    </xf>
    <xf numFmtId="0" fontId="55" fillId="14" borderId="9" xfId="33" applyFont="1" applyFill="1" applyBorder="1" applyAlignment="1">
      <alignment horizontal="center"/>
    </xf>
    <xf numFmtId="0" fontId="55" fillId="14" borderId="75" xfId="33" applyFont="1" applyFill="1" applyBorder="1"/>
    <xf numFmtId="170" fontId="52" fillId="0" borderId="32" xfId="33" applyNumberFormat="1" applyFont="1" applyBorder="1" applyAlignment="1">
      <alignment horizontal="left"/>
    </xf>
    <xf numFmtId="170" fontId="52" fillId="0" borderId="41" xfId="33" applyNumberFormat="1" applyFont="1" applyBorder="1" applyAlignment="1">
      <alignment horizontal="center"/>
    </xf>
    <xf numFmtId="166" fontId="51" fillId="0" borderId="72" xfId="41" applyNumberFormat="1" applyFont="1" applyBorder="1" applyAlignment="1">
      <alignment horizontal="center"/>
    </xf>
    <xf numFmtId="166" fontId="51" fillId="0" borderId="21" xfId="41" applyNumberFormat="1" applyFont="1" applyFill="1" applyBorder="1" applyAlignment="1">
      <alignment horizontal="right"/>
    </xf>
    <xf numFmtId="37" fontId="54" fillId="13" borderId="76" xfId="47" applyNumberFormat="1" applyFont="1" applyFill="1" applyBorder="1" applyAlignment="1">
      <alignment horizontal="center"/>
    </xf>
    <xf numFmtId="0" fontId="67" fillId="0" borderId="4" xfId="47" applyFont="1" applyBorder="1" applyAlignment="1">
      <alignment horizontal="center"/>
    </xf>
    <xf numFmtId="37" fontId="67" fillId="0" borderId="4" xfId="47" applyNumberFormat="1" applyFont="1" applyBorder="1" applyAlignment="1">
      <alignment horizontal="center"/>
    </xf>
    <xf numFmtId="37" fontId="54" fillId="0" borderId="4" xfId="47" applyNumberFormat="1" applyFont="1" applyBorder="1" applyAlignment="1" applyProtection="1">
      <alignment horizontal="center"/>
    </xf>
    <xf numFmtId="37" fontId="55" fillId="13" borderId="69" xfId="33" applyNumberFormat="1" applyFont="1" applyFill="1" applyBorder="1" applyAlignment="1">
      <alignment horizontal="center"/>
    </xf>
    <xf numFmtId="0" fontId="55" fillId="14" borderId="10" xfId="33" applyFont="1" applyFill="1" applyBorder="1" applyAlignment="1">
      <alignment horizontal="center" vertical="center"/>
    </xf>
    <xf numFmtId="37" fontId="55" fillId="14" borderId="4" xfId="33" applyNumberFormat="1" applyFont="1" applyFill="1" applyBorder="1" applyAlignment="1">
      <alignment horizontal="center"/>
    </xf>
    <xf numFmtId="37" fontId="55" fillId="14" borderId="4" xfId="33" applyNumberFormat="1" applyFont="1" applyFill="1" applyBorder="1" applyAlignment="1" applyProtection="1">
      <alignment horizontal="center"/>
    </xf>
    <xf numFmtId="165" fontId="55" fillId="14" borderId="14" xfId="33" applyNumberFormat="1" applyFont="1" applyFill="1" applyBorder="1" applyAlignment="1" applyProtection="1">
      <alignment horizontal="center"/>
    </xf>
    <xf numFmtId="0" fontId="55" fillId="14" borderId="12" xfId="33" applyFont="1" applyFill="1" applyBorder="1" applyAlignment="1" applyProtection="1">
      <alignment horizontal="center"/>
    </xf>
    <xf numFmtId="37" fontId="55" fillId="14" borderId="77" xfId="33" applyNumberFormat="1" applyFont="1" applyFill="1" applyBorder="1" applyAlignment="1" applyProtection="1">
      <alignment horizontal="center"/>
    </xf>
    <xf numFmtId="37" fontId="54" fillId="13" borderId="78" xfId="47" applyNumberFormat="1" applyFont="1" applyFill="1" applyBorder="1" applyAlignment="1" applyProtection="1">
      <alignment horizontal="center"/>
    </xf>
    <xf numFmtId="0" fontId="54" fillId="0" borderId="79" xfId="47" applyFont="1" applyBorder="1" applyAlignment="1">
      <alignment horizontal="centerContinuous"/>
    </xf>
    <xf numFmtId="37" fontId="54" fillId="0" borderId="80" xfId="47" applyNumberFormat="1" applyFont="1" applyBorder="1" applyAlignment="1" applyProtection="1">
      <alignment horizontal="centerContinuous"/>
    </xf>
    <xf numFmtId="37" fontId="54" fillId="0" borderId="81" xfId="47" applyNumberFormat="1" applyFont="1" applyBorder="1" applyAlignment="1" applyProtection="1">
      <alignment horizontal="centerContinuous"/>
    </xf>
    <xf numFmtId="37" fontId="54" fillId="0" borderId="82" xfId="47" applyNumberFormat="1" applyFont="1" applyBorder="1" applyAlignment="1" applyProtection="1">
      <alignment horizontal="centerContinuous"/>
    </xf>
    <xf numFmtId="37" fontId="55" fillId="13" borderId="83" xfId="33" applyNumberFormat="1" applyFont="1" applyFill="1" applyBorder="1" applyAlignment="1" applyProtection="1">
      <alignment horizontal="center"/>
    </xf>
    <xf numFmtId="37" fontId="55" fillId="14" borderId="81" xfId="33" applyNumberFormat="1" applyFont="1" applyFill="1" applyBorder="1" applyAlignment="1" applyProtection="1">
      <alignment horizontal="center"/>
    </xf>
    <xf numFmtId="37" fontId="55" fillId="14" borderId="82" xfId="33" applyNumberFormat="1" applyFont="1" applyFill="1" applyBorder="1" applyAlignment="1" applyProtection="1">
      <alignment horizontal="center"/>
    </xf>
    <xf numFmtId="37" fontId="55" fillId="14" borderId="84" xfId="33" applyNumberFormat="1" applyFont="1" applyFill="1" applyBorder="1" applyProtection="1"/>
    <xf numFmtId="166" fontId="51" fillId="0" borderId="32" xfId="41" applyNumberFormat="1" applyFont="1" applyBorder="1" applyAlignment="1">
      <alignment horizontal="right"/>
    </xf>
    <xf numFmtId="166" fontId="51" fillId="0" borderId="85" xfId="41" applyNumberFormat="1" applyFont="1" applyBorder="1" applyAlignment="1">
      <alignment horizontal="right"/>
    </xf>
    <xf numFmtId="166" fontId="51" fillId="0" borderId="37" xfId="41" applyNumberFormat="1" applyFont="1" applyBorder="1" applyAlignment="1">
      <alignment horizontal="right"/>
    </xf>
    <xf numFmtId="2" fontId="68" fillId="0" borderId="55" xfId="43" applyNumberFormat="1" applyFont="1" applyFill="1" applyBorder="1" applyAlignment="1">
      <alignment horizontal="center"/>
    </xf>
    <xf numFmtId="0" fontId="51" fillId="0" borderId="33" xfId="33" applyFont="1" applyFill="1" applyBorder="1" applyAlignment="1">
      <alignment horizontal="center"/>
    </xf>
    <xf numFmtId="167" fontId="62" fillId="0" borderId="0" xfId="48" applyNumberFormat="1" applyFont="1" applyFill="1"/>
    <xf numFmtId="166" fontId="62" fillId="0" borderId="0" xfId="34" applyNumberFormat="1" applyFont="1" applyFill="1"/>
    <xf numFmtId="167" fontId="51" fillId="0" borderId="0" xfId="33" applyNumberFormat="1" applyFont="1"/>
    <xf numFmtId="37" fontId="55" fillId="0" borderId="0" xfId="33" applyNumberFormat="1" applyFont="1" applyBorder="1" applyAlignment="1" applyProtection="1">
      <alignment horizontal="left"/>
    </xf>
    <xf numFmtId="166" fontId="55" fillId="0" borderId="0" xfId="42" applyNumberFormat="1" applyFont="1" applyFill="1" applyBorder="1" applyAlignment="1" applyProtection="1">
      <alignment horizontal="right"/>
    </xf>
    <xf numFmtId="167" fontId="62" fillId="0" borderId="0" xfId="48" applyNumberFormat="1" applyFont="1"/>
    <xf numFmtId="166" fontId="51" fillId="0" borderId="0" xfId="33" applyNumberFormat="1" applyFont="1"/>
    <xf numFmtId="9" fontId="62" fillId="0" borderId="0" xfId="43" applyNumberFormat="1" applyFont="1"/>
    <xf numFmtId="166" fontId="55" fillId="0" borderId="30" xfId="42" applyNumberFormat="1" applyFont="1" applyBorder="1" applyProtection="1"/>
    <xf numFmtId="166" fontId="55" fillId="0" borderId="28" xfId="42" applyNumberFormat="1" applyFont="1" applyBorder="1" applyProtection="1"/>
    <xf numFmtId="37" fontId="55" fillId="0" borderId="29" xfId="33" applyNumberFormat="1" applyFont="1" applyBorder="1" applyAlignment="1" applyProtection="1">
      <alignment horizontal="center"/>
    </xf>
    <xf numFmtId="170" fontId="52" fillId="0" borderId="32" xfId="33" applyNumberFormat="1" applyFont="1" applyBorder="1" applyAlignment="1">
      <alignment horizontal="center"/>
    </xf>
    <xf numFmtId="166" fontId="51" fillId="0" borderId="13" xfId="41" applyNumberFormat="1" applyFont="1" applyBorder="1" applyAlignment="1">
      <alignment horizontal="right"/>
    </xf>
    <xf numFmtId="166" fontId="51" fillId="0" borderId="15" xfId="41" applyNumberFormat="1" applyFont="1" applyBorder="1" applyAlignment="1">
      <alignment horizontal="right"/>
    </xf>
    <xf numFmtId="2" fontId="68" fillId="0" borderId="45" xfId="43" applyNumberFormat="1" applyFont="1" applyFill="1" applyBorder="1" applyAlignment="1">
      <alignment horizontal="center"/>
    </xf>
    <xf numFmtId="0" fontId="55" fillId="0" borderId="44" xfId="33" applyFont="1" applyFill="1" applyBorder="1" applyAlignment="1">
      <alignment horizontal="center"/>
    </xf>
    <xf numFmtId="175" fontId="51" fillId="0" borderId="0" xfId="33" quotePrefix="1" applyNumberFormat="1" applyFont="1" applyBorder="1" applyAlignment="1" applyProtection="1">
      <alignment horizontal="center"/>
    </xf>
    <xf numFmtId="175" fontId="51" fillId="0" borderId="62" xfId="33" quotePrefix="1" applyNumberFormat="1" applyFont="1" applyBorder="1" applyAlignment="1" applyProtection="1">
      <alignment horizontal="center"/>
    </xf>
    <xf numFmtId="37" fontId="51" fillId="0" borderId="40" xfId="33" applyNumberFormat="1" applyFont="1" applyBorder="1" applyAlignment="1" applyProtection="1">
      <alignment horizontal="left"/>
    </xf>
    <xf numFmtId="166" fontId="55" fillId="0" borderId="55" xfId="42" applyNumberFormat="1" applyFont="1" applyFill="1" applyBorder="1" applyProtection="1"/>
    <xf numFmtId="166" fontId="55" fillId="0" borderId="21" xfId="42" applyNumberFormat="1" applyFont="1" applyFill="1" applyBorder="1" applyAlignment="1" applyProtection="1">
      <alignment horizontal="right"/>
    </xf>
    <xf numFmtId="49" fontId="55" fillId="0" borderId="54" xfId="33" applyNumberFormat="1" applyFont="1" applyFill="1" applyBorder="1" applyAlignment="1" applyProtection="1">
      <alignment horizontal="center"/>
    </xf>
    <xf numFmtId="166" fontId="51" fillId="0" borderId="19" xfId="41" applyNumberFormat="1" applyFont="1" applyBorder="1" applyAlignment="1">
      <alignment horizontal="right"/>
    </xf>
    <xf numFmtId="166" fontId="51" fillId="0" borderId="21" xfId="41" applyNumberFormat="1" applyFont="1" applyBorder="1" applyAlignment="1">
      <alignment horizontal="right"/>
    </xf>
    <xf numFmtId="175" fontId="51" fillId="0" borderId="0" xfId="33" applyNumberFormat="1" applyFont="1" applyBorder="1" applyAlignment="1" applyProtection="1">
      <alignment horizontal="center"/>
    </xf>
    <xf numFmtId="175" fontId="51" fillId="0" borderId="55" xfId="33" applyNumberFormat="1" applyFont="1" applyBorder="1" applyAlignment="1" applyProtection="1">
      <alignment horizontal="center"/>
    </xf>
    <xf numFmtId="37" fontId="51" fillId="0" borderId="54" xfId="33" applyNumberFormat="1" applyFont="1" applyBorder="1" applyAlignment="1" applyProtection="1">
      <alignment horizontal="left"/>
    </xf>
    <xf numFmtId="176" fontId="52" fillId="0" borderId="32" xfId="33" applyNumberFormat="1" applyFont="1" applyBorder="1" applyAlignment="1">
      <alignment horizontal="center"/>
    </xf>
    <xf numFmtId="166" fontId="51" fillId="0" borderId="55" xfId="41" applyNumberFormat="1" applyFont="1" applyBorder="1" applyAlignment="1">
      <alignment horizontal="right"/>
    </xf>
    <xf numFmtId="173" fontId="62" fillId="0" borderId="54" xfId="46" applyNumberFormat="1" applyFont="1" applyBorder="1" applyAlignment="1">
      <alignment horizontal="center"/>
    </xf>
    <xf numFmtId="166" fontId="55" fillId="0" borderId="0" xfId="42" applyNumberFormat="1" applyFont="1" applyFill="1" applyBorder="1" applyAlignment="1" applyProtection="1"/>
    <xf numFmtId="166" fontId="55" fillId="0" borderId="86" xfId="42" applyNumberFormat="1" applyFont="1" applyFill="1" applyBorder="1" applyAlignment="1" applyProtection="1"/>
    <xf numFmtId="166" fontId="51" fillId="0" borderId="70" xfId="41" applyNumberFormat="1" applyFont="1" applyFill="1" applyBorder="1" applyAlignment="1">
      <alignment horizontal="right"/>
    </xf>
    <xf numFmtId="176" fontId="52" fillId="0" borderId="70" xfId="33" applyNumberFormat="1" applyFont="1" applyBorder="1" applyAlignment="1" applyProtection="1">
      <alignment horizontal="center"/>
    </xf>
    <xf numFmtId="166" fontId="51" fillId="0" borderId="87" xfId="41" applyNumberFormat="1" applyFont="1" applyFill="1" applyBorder="1" applyAlignment="1">
      <alignment horizontal="right"/>
    </xf>
    <xf numFmtId="166" fontId="51" fillId="0" borderId="88" xfId="41" applyNumberFormat="1" applyFont="1" applyFill="1" applyBorder="1" applyAlignment="1">
      <alignment horizontal="right"/>
    </xf>
    <xf numFmtId="166" fontId="51" fillId="0" borderId="88" xfId="41" quotePrefix="1" applyNumberFormat="1" applyFont="1" applyFill="1" applyBorder="1" applyAlignment="1">
      <alignment horizontal="right"/>
    </xf>
    <xf numFmtId="173" fontId="62" fillId="0" borderId="89" xfId="46" applyNumberFormat="1" applyFont="1" applyBorder="1" applyAlignment="1">
      <alignment horizontal="center"/>
    </xf>
    <xf numFmtId="166" fontId="51" fillId="0" borderId="90" xfId="42" applyNumberFormat="1" applyFont="1" applyFill="1" applyBorder="1"/>
    <xf numFmtId="166" fontId="51" fillId="0" borderId="88" xfId="42" applyNumberFormat="1" applyFont="1" applyFill="1" applyBorder="1"/>
    <xf numFmtId="9" fontId="51" fillId="0" borderId="91" xfId="43" applyFont="1" applyFill="1" applyBorder="1" applyAlignment="1">
      <alignment horizontal="center"/>
    </xf>
    <xf numFmtId="166" fontId="51" fillId="0" borderId="88" xfId="44" quotePrefix="1" applyNumberFormat="1" applyFont="1" applyFill="1" applyBorder="1" applyAlignment="1">
      <alignment horizontal="center"/>
    </xf>
    <xf numFmtId="9" fontId="51" fillId="0" borderId="88" xfId="43" applyFont="1" applyFill="1" applyBorder="1"/>
    <xf numFmtId="170" fontId="58" fillId="0" borderId="88" xfId="34" applyNumberFormat="1" applyFont="1" applyFill="1" applyBorder="1" applyAlignment="1">
      <alignment horizontal="center" vertical="center"/>
    </xf>
    <xf numFmtId="2" fontId="59" fillId="0" borderId="90" xfId="43" applyNumberFormat="1" applyFont="1" applyFill="1" applyBorder="1" applyAlignment="1">
      <alignment horizontal="center"/>
    </xf>
    <xf numFmtId="0" fontId="51" fillId="0" borderId="88" xfId="33" applyFont="1" applyFill="1" applyBorder="1" applyAlignment="1">
      <alignment horizontal="center"/>
    </xf>
    <xf numFmtId="0" fontId="55" fillId="0" borderId="92" xfId="33" applyFont="1" applyFill="1" applyBorder="1" applyAlignment="1">
      <alignment horizontal="center"/>
    </xf>
    <xf numFmtId="166" fontId="55" fillId="0" borderId="86" xfId="42" applyNumberFormat="1" applyFont="1" applyFill="1" applyBorder="1" applyAlignment="1" applyProtection="1">
      <alignment horizontal="right"/>
    </xf>
    <xf numFmtId="166" fontId="51" fillId="0" borderId="93" xfId="41" applyNumberFormat="1" applyFont="1" applyFill="1" applyBorder="1" applyAlignment="1" applyProtection="1">
      <alignment horizontal="center"/>
    </xf>
    <xf numFmtId="17" fontId="57" fillId="0" borderId="93" xfId="33" applyNumberFormat="1" applyFont="1" applyFill="1" applyBorder="1" applyAlignment="1">
      <alignment horizontal="center"/>
    </xf>
    <xf numFmtId="166" fontId="51" fillId="0" borderId="94" xfId="41" applyNumberFormat="1" applyFont="1" applyFill="1" applyBorder="1" applyAlignment="1" applyProtection="1">
      <alignment horizontal="center"/>
    </xf>
    <xf numFmtId="166" fontId="51" fillId="0" borderId="4" xfId="41" applyNumberFormat="1" applyFont="1" applyFill="1" applyBorder="1" applyAlignment="1" applyProtection="1">
      <alignment horizontal="right"/>
    </xf>
    <xf numFmtId="166" fontId="51" fillId="0" borderId="12" xfId="41" applyNumberFormat="1" applyFont="1" applyFill="1" applyBorder="1" applyAlignment="1" applyProtection="1">
      <alignment horizontal="right"/>
    </xf>
    <xf numFmtId="173" fontId="62" fillId="0" borderId="36" xfId="46" applyNumberFormat="1" applyFont="1" applyBorder="1" applyAlignment="1">
      <alignment horizontal="center"/>
    </xf>
    <xf numFmtId="37" fontId="55" fillId="0" borderId="94" xfId="33" applyNumberFormat="1" applyFont="1" applyFill="1" applyBorder="1" applyAlignment="1" applyProtection="1">
      <alignment vertical="top"/>
    </xf>
    <xf numFmtId="37" fontId="55" fillId="0" borderId="4" xfId="33" applyNumberFormat="1" applyFont="1" applyFill="1" applyBorder="1" applyAlignment="1" applyProtection="1"/>
    <xf numFmtId="164" fontId="55" fillId="0" borderId="4" xfId="33" applyNumberFormat="1" applyFont="1" applyFill="1" applyBorder="1" applyAlignment="1" applyProtection="1"/>
    <xf numFmtId="9" fontId="55" fillId="0" borderId="65" xfId="43" applyFont="1" applyFill="1" applyBorder="1" applyAlignment="1" applyProtection="1"/>
    <xf numFmtId="37" fontId="55" fillId="0" borderId="65" xfId="33" applyNumberFormat="1" applyFont="1" applyFill="1" applyBorder="1" applyAlignment="1" applyProtection="1">
      <alignment vertical="center"/>
    </xf>
    <xf numFmtId="37" fontId="55" fillId="0" borderId="10" xfId="33" applyNumberFormat="1" applyFont="1" applyFill="1" applyBorder="1" applyAlignment="1" applyProtection="1">
      <alignment vertical="center"/>
    </xf>
    <xf numFmtId="37" fontId="55" fillId="0" borderId="11" xfId="33" applyNumberFormat="1" applyFont="1" applyFill="1" applyBorder="1" applyAlignment="1" applyProtection="1">
      <alignment horizontal="center"/>
    </xf>
    <xf numFmtId="165" fontId="55" fillId="0" borderId="94" xfId="33" applyNumberFormat="1" applyFont="1" applyFill="1" applyBorder="1" applyAlignment="1" applyProtection="1">
      <alignment horizontal="center"/>
    </xf>
    <xf numFmtId="37" fontId="55" fillId="0" borderId="12" xfId="33" applyNumberFormat="1" applyFont="1" applyFill="1" applyBorder="1" applyAlignment="1" applyProtection="1">
      <alignment horizontal="center"/>
    </xf>
    <xf numFmtId="37" fontId="55" fillId="0" borderId="4" xfId="33" applyNumberFormat="1" applyFont="1" applyFill="1" applyBorder="1" applyAlignment="1" applyProtection="1">
      <alignment horizontal="left" indent="1"/>
    </xf>
    <xf numFmtId="0" fontId="55" fillId="0" borderId="95" xfId="33" applyFont="1" applyFill="1" applyBorder="1" applyAlignment="1">
      <alignment horizontal="center"/>
    </xf>
    <xf numFmtId="170" fontId="58" fillId="0" borderId="0" xfId="34" applyNumberFormat="1" applyFont="1" applyFill="1" applyBorder="1" applyAlignment="1">
      <alignment horizontal="center" vertical="center"/>
    </xf>
    <xf numFmtId="170" fontId="58" fillId="0" borderId="55" xfId="34" applyNumberFormat="1" applyFont="1" applyFill="1" applyBorder="1" applyAlignment="1">
      <alignment horizontal="center" vertical="center"/>
    </xf>
    <xf numFmtId="166" fontId="55" fillId="15" borderId="55" xfId="42" applyNumberFormat="1" applyFont="1" applyFill="1" applyBorder="1" applyProtection="1"/>
    <xf numFmtId="166" fontId="55" fillId="15" borderId="21" xfId="42" applyNumberFormat="1" applyFont="1" applyFill="1" applyBorder="1" applyAlignment="1" applyProtection="1">
      <alignment horizontal="right"/>
    </xf>
    <xf numFmtId="49" fontId="55" fillId="15" borderId="54" xfId="33" applyNumberFormat="1" applyFont="1" applyFill="1" applyBorder="1" applyAlignment="1" applyProtection="1">
      <alignment horizontal="center"/>
    </xf>
    <xf numFmtId="166" fontId="55" fillId="14" borderId="73" xfId="32" applyNumberFormat="1" applyFont="1" applyFill="1" applyBorder="1" applyAlignment="1">
      <alignment horizontal="center"/>
    </xf>
    <xf numFmtId="0" fontId="57" fillId="14" borderId="73" xfId="33" applyFont="1" applyFill="1" applyBorder="1" applyAlignment="1">
      <alignment horizontal="center"/>
    </xf>
    <xf numFmtId="37" fontId="55" fillId="14" borderId="74" xfId="33" applyNumberFormat="1" applyFont="1" applyFill="1" applyBorder="1" applyAlignment="1" applyProtection="1">
      <alignment horizontal="center"/>
    </xf>
    <xf numFmtId="37" fontId="55" fillId="14" borderId="8" xfId="33" applyNumberFormat="1" applyFont="1" applyFill="1" applyBorder="1" applyAlignment="1" applyProtection="1">
      <alignment horizontal="center"/>
    </xf>
    <xf numFmtId="37" fontId="55" fillId="14" borderId="9" xfId="33" applyNumberFormat="1" applyFont="1" applyFill="1" applyBorder="1" applyAlignment="1" applyProtection="1">
      <alignment horizontal="center"/>
    </xf>
    <xf numFmtId="37" fontId="55" fillId="14" borderId="75" xfId="33" applyNumberFormat="1" applyFont="1" applyFill="1" applyBorder="1" applyAlignment="1" applyProtection="1">
      <alignment horizontal="center"/>
    </xf>
    <xf numFmtId="37" fontId="55" fillId="14" borderId="3" xfId="33" applyNumberFormat="1" applyFont="1" applyFill="1" applyBorder="1" applyAlignment="1" applyProtection="1">
      <alignment horizontal="center"/>
    </xf>
    <xf numFmtId="37" fontId="55" fillId="14" borderId="3" xfId="33" applyNumberFormat="1" applyFont="1" applyFill="1" applyBorder="1" applyAlignment="1" applyProtection="1">
      <alignment horizontal="center" vertical="center"/>
    </xf>
    <xf numFmtId="37" fontId="55" fillId="14" borderId="1" xfId="33" applyNumberFormat="1" applyFont="1" applyFill="1" applyBorder="1" applyAlignment="1" applyProtection="1">
      <alignment horizontal="center"/>
    </xf>
    <xf numFmtId="165" fontId="55" fillId="14" borderId="96" xfId="33" applyNumberFormat="1" applyFont="1" applyFill="1" applyBorder="1" applyAlignment="1" applyProtection="1">
      <alignment horizontal="center"/>
    </xf>
    <xf numFmtId="175" fontId="51" fillId="0" borderId="97" xfId="33" applyNumberFormat="1" applyFont="1" applyBorder="1" applyAlignment="1" applyProtection="1">
      <alignment horizontal="center"/>
    </xf>
    <xf numFmtId="175" fontId="51" fillId="0" borderId="18" xfId="33" applyNumberFormat="1" applyFont="1" applyBorder="1" applyAlignment="1" applyProtection="1">
      <alignment horizontal="center"/>
    </xf>
    <xf numFmtId="37" fontId="51" fillId="0" borderId="71" xfId="33" applyNumberFormat="1" applyFont="1" applyBorder="1" applyAlignment="1" applyProtection="1">
      <alignment horizontal="left"/>
    </xf>
    <xf numFmtId="166" fontId="55" fillId="0" borderId="0" xfId="49" applyNumberFormat="1" applyFont="1" applyFill="1" applyBorder="1" applyAlignment="1" applyProtection="1">
      <alignment horizontal="right"/>
    </xf>
    <xf numFmtId="166" fontId="55" fillId="14" borderId="76" xfId="32" applyNumberFormat="1" applyFont="1" applyFill="1" applyBorder="1" applyAlignment="1">
      <alignment horizontal="center"/>
    </xf>
    <xf numFmtId="0" fontId="57" fillId="14" borderId="76" xfId="33" applyFont="1" applyFill="1" applyBorder="1" applyAlignment="1">
      <alignment horizontal="center"/>
    </xf>
    <xf numFmtId="37" fontId="55" fillId="14" borderId="76" xfId="33" applyNumberFormat="1" applyFont="1" applyFill="1" applyBorder="1" applyAlignment="1" applyProtection="1">
      <alignment horizontal="center"/>
    </xf>
    <xf numFmtId="37" fontId="55" fillId="14" borderId="14" xfId="33" applyNumberFormat="1" applyFont="1" applyFill="1" applyBorder="1" applyAlignment="1" applyProtection="1">
      <alignment horizontal="center"/>
    </xf>
    <xf numFmtId="37" fontId="55" fillId="14" borderId="0" xfId="33" applyNumberFormat="1" applyFont="1" applyFill="1" applyBorder="1" applyAlignment="1" applyProtection="1">
      <alignment horizontal="center"/>
    </xf>
    <xf numFmtId="37" fontId="55" fillId="14" borderId="7" xfId="33" applyNumberFormat="1" applyFont="1" applyFill="1" applyBorder="1" applyAlignment="1" applyProtection="1">
      <alignment horizontal="centerContinuous"/>
    </xf>
    <xf numFmtId="37" fontId="55" fillId="14" borderId="5" xfId="33" applyNumberFormat="1" applyFont="1" applyFill="1" applyBorder="1" applyAlignment="1" applyProtection="1">
      <alignment horizontal="centerContinuous"/>
    </xf>
    <xf numFmtId="37" fontId="55" fillId="14" borderId="6" xfId="33" applyNumberFormat="1" applyFont="1" applyFill="1" applyBorder="1" applyAlignment="1" applyProtection="1">
      <alignment horizontal="centerContinuous"/>
    </xf>
    <xf numFmtId="37" fontId="55" fillId="14" borderId="10" xfId="33" applyNumberFormat="1" applyFont="1" applyFill="1" applyBorder="1" applyAlignment="1" applyProtection="1">
      <alignment horizontal="center" vertical="center"/>
    </xf>
    <xf numFmtId="37" fontId="55" fillId="14" borderId="12" xfId="33" applyNumberFormat="1" applyFont="1" applyFill="1" applyBorder="1" applyAlignment="1" applyProtection="1">
      <alignment horizontal="center"/>
    </xf>
    <xf numFmtId="0" fontId="55" fillId="14" borderId="73" xfId="33" applyFont="1" applyFill="1" applyBorder="1" applyAlignment="1">
      <alignment horizontal="centerContinuous" vertical="center"/>
    </xf>
    <xf numFmtId="0" fontId="55" fillId="14" borderId="1" xfId="33" applyFont="1" applyFill="1" applyBorder="1" applyAlignment="1">
      <alignment horizontal="centerContinuous" vertical="center"/>
    </xf>
    <xf numFmtId="0" fontId="55" fillId="14" borderId="3" xfId="33" applyFont="1" applyFill="1" applyBorder="1" applyAlignment="1">
      <alignment horizontal="centerContinuous" vertical="center"/>
    </xf>
    <xf numFmtId="0" fontId="55" fillId="14" borderId="77" xfId="33" applyFont="1" applyFill="1" applyBorder="1" applyAlignment="1">
      <alignment horizontal="center"/>
    </xf>
    <xf numFmtId="37" fontId="55" fillId="0" borderId="0" xfId="33" applyNumberFormat="1" applyFont="1" applyFill="1" applyBorder="1" applyAlignment="1" applyProtection="1">
      <alignment horizontal="center"/>
    </xf>
    <xf numFmtId="166" fontId="55" fillId="14" borderId="78" xfId="32" applyNumberFormat="1" applyFont="1" applyFill="1" applyBorder="1" applyAlignment="1">
      <alignment horizontal="center"/>
    </xf>
    <xf numFmtId="0" fontId="57" fillId="14" borderId="78" xfId="33" applyFont="1" applyFill="1" applyBorder="1" applyAlignment="1">
      <alignment horizontal="center"/>
    </xf>
    <xf numFmtId="0" fontId="55" fillId="14" borderId="78" xfId="33" applyFont="1" applyFill="1" applyBorder="1" applyAlignment="1">
      <alignment horizontal="centerContinuous" vertical="center"/>
    </xf>
    <xf numFmtId="0" fontId="55" fillId="14" borderId="100" xfId="33" applyFont="1" applyFill="1" applyBorder="1" applyAlignment="1">
      <alignment horizontal="centerContinuous" vertical="center"/>
    </xf>
    <xf numFmtId="0" fontId="55" fillId="14" borderId="101" xfId="33" applyFont="1" applyFill="1" applyBorder="1" applyAlignment="1">
      <alignment horizontal="centerContinuous" vertical="center"/>
    </xf>
    <xf numFmtId="0" fontId="55" fillId="14" borderId="84" xfId="33" applyFont="1" applyFill="1" applyBorder="1" applyAlignment="1">
      <alignment horizontal="center"/>
    </xf>
    <xf numFmtId="37" fontId="55" fillId="14" borderId="83" xfId="33" applyNumberFormat="1" applyFont="1" applyFill="1" applyBorder="1" applyAlignment="1" applyProtection="1">
      <alignment horizontal="center"/>
    </xf>
    <xf numFmtId="37" fontId="55" fillId="14" borderId="102" xfId="33" applyNumberFormat="1" applyFont="1" applyFill="1" applyBorder="1" applyAlignment="1" applyProtection="1">
      <alignment horizontal="center"/>
    </xf>
    <xf numFmtId="37" fontId="55" fillId="14" borderId="84" xfId="33" applyNumberFormat="1" applyFont="1" applyFill="1" applyBorder="1" applyAlignment="1" applyProtection="1">
      <alignment horizontal="center"/>
    </xf>
    <xf numFmtId="166" fontId="55" fillId="0" borderId="90" xfId="42" applyNumberFormat="1" applyFont="1" applyFill="1" applyBorder="1" applyProtection="1"/>
    <xf numFmtId="166" fontId="55" fillId="0" borderId="88" xfId="42" applyNumberFormat="1" applyFont="1" applyFill="1" applyBorder="1" applyAlignment="1" applyProtection="1">
      <alignment horizontal="right"/>
    </xf>
    <xf numFmtId="49" fontId="55" fillId="0" borderId="103" xfId="33" applyNumberFormat="1" applyFont="1" applyFill="1" applyBorder="1" applyAlignment="1" applyProtection="1">
      <alignment horizontal="center"/>
    </xf>
    <xf numFmtId="37" fontId="51" fillId="0" borderId="0" xfId="33" applyNumberFormat="1" applyFont="1" applyBorder="1" applyProtection="1"/>
    <xf numFmtId="37" fontId="51" fillId="0" borderId="0" xfId="33" applyNumberFormat="1" applyFont="1" applyBorder="1" applyAlignment="1" applyProtection="1">
      <alignment horizontal="center"/>
    </xf>
    <xf numFmtId="37" fontId="51" fillId="0" borderId="0" xfId="33" applyNumberFormat="1" applyFont="1" applyAlignment="1" applyProtection="1">
      <alignment horizontal="fill"/>
    </xf>
    <xf numFmtId="165" fontId="51" fillId="0" borderId="0" xfId="33" quotePrefix="1" applyNumberFormat="1" applyFont="1" applyBorder="1" applyAlignment="1">
      <alignment horizontal="left"/>
    </xf>
    <xf numFmtId="165" fontId="55" fillId="0" borderId="104" xfId="33" quotePrefix="1" applyNumberFormat="1" applyFont="1" applyBorder="1" applyAlignment="1">
      <alignment horizontal="left"/>
    </xf>
    <xf numFmtId="37" fontId="51" fillId="0" borderId="104" xfId="33" applyNumberFormat="1" applyFont="1" applyBorder="1" applyAlignment="1" applyProtection="1">
      <alignment horizontal="left"/>
    </xf>
    <xf numFmtId="37" fontId="55" fillId="0" borderId="104" xfId="33" applyNumberFormat="1" applyFont="1" applyBorder="1" applyAlignment="1" applyProtection="1">
      <alignment horizontal="left"/>
    </xf>
    <xf numFmtId="37" fontId="55" fillId="14" borderId="105" xfId="33" applyNumberFormat="1" applyFont="1" applyFill="1" applyBorder="1" applyAlignment="1" applyProtection="1">
      <alignment horizontal="center" vertical="center"/>
    </xf>
    <xf numFmtId="37" fontId="55" fillId="14" borderId="106" xfId="33" applyNumberFormat="1" applyFont="1" applyFill="1" applyBorder="1" applyAlignment="1" applyProtection="1">
      <alignment horizontal="center" vertical="center"/>
    </xf>
    <xf numFmtId="37" fontId="55" fillId="14" borderId="107" xfId="33" applyNumberFormat="1" applyFont="1" applyFill="1" applyBorder="1" applyAlignment="1" applyProtection="1">
      <alignment horizontal="center" vertical="center"/>
    </xf>
    <xf numFmtId="49" fontId="51" fillId="0" borderId="0" xfId="48" applyNumberFormat="1" applyFont="1" applyAlignment="1">
      <alignment horizontal="justify"/>
    </xf>
    <xf numFmtId="166" fontId="51" fillId="0" borderId="0" xfId="34" applyNumberFormat="1" applyFont="1" applyProtection="1"/>
    <xf numFmtId="37" fontId="55" fillId="14" borderId="83" xfId="33" applyNumberFormat="1" applyFont="1" applyFill="1" applyBorder="1" applyAlignment="1" applyProtection="1">
      <alignment horizontal="center" vertical="center"/>
    </xf>
    <xf numFmtId="37" fontId="55" fillId="14" borderId="108" xfId="33" applyNumberFormat="1" applyFont="1" applyFill="1" applyBorder="1" applyAlignment="1" applyProtection="1">
      <alignment horizontal="center" vertical="center"/>
    </xf>
    <xf numFmtId="37" fontId="55" fillId="14" borderId="84" xfId="33" applyNumberFormat="1" applyFont="1" applyFill="1" applyBorder="1" applyAlignment="1" applyProtection="1">
      <alignment horizontal="center" vertical="center"/>
    </xf>
    <xf numFmtId="37" fontId="69" fillId="0" borderId="0" xfId="33" applyNumberFormat="1" applyFont="1" applyProtection="1"/>
    <xf numFmtId="37" fontId="54" fillId="0" borderId="0" xfId="33" applyNumberFormat="1" applyFont="1" applyAlignment="1" applyProtection="1">
      <alignment horizontal="left"/>
    </xf>
    <xf numFmtId="37" fontId="69" fillId="0" borderId="0" xfId="50" applyNumberFormat="1" applyFont="1" applyProtection="1"/>
    <xf numFmtId="37" fontId="54" fillId="0" borderId="0" xfId="50" applyNumberFormat="1" applyFont="1" applyAlignment="1" applyProtection="1">
      <alignment horizontal="left"/>
    </xf>
    <xf numFmtId="37" fontId="51" fillId="0" borderId="0" xfId="33" quotePrefix="1" applyNumberFormat="1" applyFont="1" applyAlignment="1" applyProtection="1">
      <alignment horizontal="left"/>
    </xf>
    <xf numFmtId="166" fontId="51" fillId="0" borderId="0" xfId="34" quotePrefix="1" applyNumberFormat="1" applyFont="1" applyAlignment="1" applyProtection="1">
      <alignment horizontal="left"/>
    </xf>
    <xf numFmtId="0" fontId="69" fillId="0" borderId="0" xfId="50" applyNumberFormat="1" applyFont="1" applyProtection="1"/>
    <xf numFmtId="0" fontId="70" fillId="0" borderId="0" xfId="33" applyFont="1" applyFill="1" applyAlignment="1">
      <alignment horizontal="right"/>
    </xf>
    <xf numFmtId="37" fontId="51" fillId="0" borderId="0" xfId="33" applyNumberFormat="1" applyFont="1" applyAlignment="1" applyProtection="1">
      <alignment horizontal="left"/>
    </xf>
    <xf numFmtId="166" fontId="51" fillId="0" borderId="0" xfId="34" applyNumberFormat="1" applyFont="1" applyAlignment="1" applyProtection="1">
      <alignment horizontal="left"/>
    </xf>
    <xf numFmtId="0" fontId="54" fillId="0" borderId="0" xfId="33" applyFont="1"/>
    <xf numFmtId="166" fontId="51" fillId="0" borderId="0" xfId="32" applyNumberFormat="1" applyFont="1" applyAlignment="1"/>
    <xf numFmtId="0" fontId="52" fillId="0" borderId="0" xfId="33" applyFont="1" applyAlignment="1"/>
    <xf numFmtId="0" fontId="51" fillId="0" borderId="0" xfId="33" applyFont="1" applyAlignment="1"/>
    <xf numFmtId="0" fontId="51" fillId="0" borderId="0" xfId="33" applyFont="1" applyFill="1" applyAlignment="1"/>
    <xf numFmtId="0" fontId="51" fillId="0" borderId="0" xfId="33" applyFont="1" applyAlignment="1">
      <alignment horizontal="center"/>
    </xf>
    <xf numFmtId="37" fontId="71" fillId="0" borderId="0" xfId="51" applyNumberFormat="1" applyFont="1" applyAlignment="1">
      <alignment horizontal="left"/>
    </xf>
    <xf numFmtId="0" fontId="51" fillId="0" borderId="0" xfId="33" applyFont="1" applyAlignment="1">
      <alignment horizontal="centerContinuous"/>
    </xf>
    <xf numFmtId="166" fontId="51" fillId="0" borderId="0" xfId="34" applyNumberFormat="1" applyFont="1" applyAlignment="1">
      <alignment horizontal="centerContinuous"/>
    </xf>
    <xf numFmtId="0" fontId="23" fillId="2" borderId="2" xfId="0" applyFont="1" applyFill="1" applyBorder="1"/>
    <xf numFmtId="167" fontId="73" fillId="0" borderId="2" xfId="10" applyNumberFormat="1" applyFont="1" applyFill="1" applyBorder="1" applyAlignment="1" applyProtection="1">
      <alignment vertical="center" wrapText="1"/>
      <protection hidden="1"/>
    </xf>
    <xf numFmtId="0" fontId="74" fillId="2" borderId="1" xfId="0" applyFont="1" applyFill="1" applyBorder="1" applyAlignment="1">
      <alignment horizontal="left" vertical="center"/>
    </xf>
    <xf numFmtId="167" fontId="74" fillId="2" borderId="1" xfId="1" applyNumberFormat="1" applyFont="1" applyFill="1" applyBorder="1" applyAlignment="1">
      <alignment horizontal="left" vertical="center"/>
    </xf>
    <xf numFmtId="167" fontId="21" fillId="0" borderId="2" xfId="1" applyNumberFormat="1" applyFont="1" applyFill="1" applyBorder="1"/>
    <xf numFmtId="0" fontId="21" fillId="0" borderId="0" xfId="0" applyFont="1" applyBorder="1"/>
    <xf numFmtId="0" fontId="45" fillId="2" borderId="0" xfId="0" applyFont="1" applyFill="1" applyBorder="1" applyAlignment="1">
      <alignment horizontal="center"/>
    </xf>
    <xf numFmtId="0" fontId="31" fillId="0" borderId="0" xfId="52"/>
    <xf numFmtId="0" fontId="74" fillId="2" borderId="1" xfId="0" applyFont="1" applyFill="1" applyBorder="1" applyAlignment="1">
      <alignment horizontal="left" vertical="center"/>
    </xf>
    <xf numFmtId="0" fontId="32" fillId="0" borderId="0" xfId="52" applyFont="1" applyAlignment="1"/>
    <xf numFmtId="167" fontId="39" fillId="0" borderId="2" xfId="10" applyNumberFormat="1" applyFont="1" applyFill="1" applyBorder="1" applyAlignment="1">
      <alignment vertical="top" wrapText="1"/>
    </xf>
    <xf numFmtId="0" fontId="46" fillId="0" borderId="2" xfId="52" applyFont="1" applyBorder="1" applyAlignment="1">
      <alignment vertical="top"/>
    </xf>
    <xf numFmtId="0" fontId="40" fillId="2" borderId="2" xfId="54" applyFont="1" applyFill="1" applyBorder="1" applyAlignment="1">
      <alignment vertical="top"/>
    </xf>
    <xf numFmtId="49" fontId="39" fillId="0" borderId="11" xfId="9" applyNumberFormat="1" applyFont="1" applyFill="1" applyBorder="1" applyAlignment="1">
      <alignment horizontal="center" vertical="top" wrapText="1"/>
    </xf>
    <xf numFmtId="49" fontId="39" fillId="0" borderId="11" xfId="9" applyNumberFormat="1" applyFont="1" applyFill="1" applyBorder="1" applyAlignment="1">
      <alignment horizontal="right" vertical="top" wrapText="1"/>
    </xf>
    <xf numFmtId="49" fontId="39" fillId="0" borderId="11" xfId="9" applyNumberFormat="1" applyFont="1" applyFill="1" applyBorder="1" applyAlignment="1">
      <alignment vertical="top" wrapText="1"/>
    </xf>
    <xf numFmtId="0" fontId="40" fillId="2" borderId="11" xfId="54" applyFont="1" applyFill="1" applyBorder="1" applyAlignment="1">
      <alignment vertical="top"/>
    </xf>
    <xf numFmtId="0" fontId="46" fillId="0" borderId="11" xfId="52" applyFont="1" applyBorder="1" applyAlignment="1">
      <alignment vertical="top"/>
    </xf>
    <xf numFmtId="49" fontId="39" fillId="0" borderId="11" xfId="9" quotePrefix="1" applyNumberFormat="1" applyFont="1" applyFill="1" applyBorder="1" applyAlignment="1">
      <alignment horizontal="center" vertical="top" wrapText="1"/>
    </xf>
    <xf numFmtId="49" fontId="39" fillId="0" borderId="0" xfId="9" applyNumberFormat="1" applyFont="1" applyFill="1" applyBorder="1" applyAlignment="1">
      <alignment vertical="top" wrapText="1"/>
    </xf>
    <xf numFmtId="167" fontId="39" fillId="0" borderId="0" xfId="1" applyNumberFormat="1" applyFont="1" applyFill="1" applyBorder="1" applyAlignment="1">
      <alignment horizontal="left" vertical="top" wrapText="1"/>
    </xf>
    <xf numFmtId="167" fontId="39" fillId="0" borderId="0" xfId="1" applyNumberFormat="1" applyFont="1" applyFill="1" applyBorder="1" applyAlignment="1">
      <alignment horizontal="center" vertical="top" wrapText="1"/>
    </xf>
    <xf numFmtId="167" fontId="39" fillId="0" borderId="0" xfId="1" applyNumberFormat="1" applyFont="1" applyFill="1" applyBorder="1" applyAlignment="1">
      <alignment vertical="top" wrapText="1"/>
    </xf>
    <xf numFmtId="43" fontId="39" fillId="0" borderId="0" xfId="10" applyFont="1" applyFill="1" applyBorder="1" applyAlignment="1">
      <alignment vertical="top" wrapText="1"/>
    </xf>
    <xf numFmtId="167" fontId="50" fillId="0" borderId="0" xfId="10" applyNumberFormat="1" applyFont="1" applyFill="1" applyBorder="1" applyAlignment="1" applyProtection="1">
      <alignment vertical="top" wrapText="1"/>
      <protection hidden="1"/>
    </xf>
    <xf numFmtId="43" fontId="39" fillId="0" borderId="0" xfId="10" applyFont="1" applyFill="1" applyBorder="1" applyAlignment="1">
      <alignment horizontal="center" vertical="top" wrapText="1"/>
    </xf>
    <xf numFmtId="49" fontId="39" fillId="0" borderId="0" xfId="9" applyNumberFormat="1" applyFont="1" applyFill="1" applyBorder="1" applyAlignment="1">
      <alignment horizontal="center" vertical="top" wrapText="1"/>
    </xf>
    <xf numFmtId="0" fontId="46" fillId="0" borderId="0" xfId="52" applyFont="1" applyBorder="1" applyAlignment="1">
      <alignment vertical="top"/>
    </xf>
    <xf numFmtId="49" fontId="47" fillId="0" borderId="0" xfId="9" applyNumberFormat="1" applyFont="1" applyFill="1" applyBorder="1" applyAlignment="1">
      <alignment horizontal="center" vertical="top" wrapText="1"/>
    </xf>
    <xf numFmtId="49" fontId="39" fillId="0" borderId="0" xfId="9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75" fillId="0" borderId="0" xfId="0" applyFont="1"/>
    <xf numFmtId="0" fontId="13" fillId="0" borderId="0" xfId="0" applyFont="1" applyAlignment="1">
      <alignment vertical="center"/>
    </xf>
    <xf numFmtId="0" fontId="0" fillId="9" borderId="0" xfId="0" applyFill="1"/>
    <xf numFmtId="0" fontId="76" fillId="0" borderId="0" xfId="0" applyFont="1"/>
    <xf numFmtId="0" fontId="31" fillId="0" borderId="0" xfId="0" applyFont="1"/>
    <xf numFmtId="0" fontId="31" fillId="0" borderId="0" xfId="0" applyFont="1" applyAlignment="1">
      <alignment horizontal="right"/>
    </xf>
    <xf numFmtId="0" fontId="31" fillId="9" borderId="0" xfId="0" applyFont="1" applyFill="1"/>
    <xf numFmtId="0" fontId="76" fillId="9" borderId="2" xfId="0" applyFont="1" applyFill="1" applyBorder="1"/>
    <xf numFmtId="0" fontId="76" fillId="0" borderId="0" xfId="0" applyFont="1" applyAlignment="1">
      <alignment horizontal="center"/>
    </xf>
    <xf numFmtId="0" fontId="77" fillId="0" borderId="0" xfId="52" applyNumberFormat="1" applyFont="1" applyAlignment="1">
      <alignment horizontal="left" vertical="center"/>
    </xf>
    <xf numFmtId="0" fontId="77" fillId="0" borderId="0" xfId="52" applyFont="1" applyAlignment="1">
      <alignment horizontal="left" vertical="center"/>
    </xf>
    <xf numFmtId="0" fontId="13" fillId="0" borderId="0" xfId="52" applyFont="1" applyAlignment="1">
      <alignment horizontal="left" vertical="center"/>
    </xf>
    <xf numFmtId="0" fontId="78" fillId="0" borderId="0" xfId="52" applyFont="1" applyAlignment="1">
      <alignment horizontal="left" vertical="center"/>
    </xf>
    <xf numFmtId="0" fontId="78" fillId="0" borderId="0" xfId="52" applyFont="1" applyAlignment="1">
      <alignment vertical="center"/>
    </xf>
    <xf numFmtId="0" fontId="31" fillId="0" borderId="0" xfId="52" applyNumberFormat="1"/>
    <xf numFmtId="0" fontId="79" fillId="2" borderId="0" xfId="0" applyFont="1" applyFill="1" applyBorder="1" applyAlignment="1">
      <alignment horizontal="left" vertical="center"/>
    </xf>
    <xf numFmtId="0" fontId="81" fillId="17" borderId="2" xfId="0" applyFont="1" applyFill="1" applyBorder="1"/>
    <xf numFmtId="167" fontId="81" fillId="17" borderId="2" xfId="1" applyNumberFormat="1" applyFont="1" applyFill="1" applyBorder="1"/>
    <xf numFmtId="0" fontId="31" fillId="19" borderId="0" xfId="52" applyNumberFormat="1" applyFill="1"/>
    <xf numFmtId="0" fontId="31" fillId="19" borderId="0" xfId="52" applyFill="1"/>
    <xf numFmtId="0" fontId="83" fillId="0" borderId="0" xfId="0" applyFont="1" applyAlignment="1">
      <alignment horizontal="center"/>
    </xf>
    <xf numFmtId="0" fontId="84" fillId="9" borderId="0" xfId="0" applyFont="1" applyFill="1"/>
    <xf numFmtId="0" fontId="84" fillId="0" borderId="0" xfId="0" applyFont="1"/>
    <xf numFmtId="0" fontId="85" fillId="11" borderId="2" xfId="12" applyFont="1" applyFill="1" applyBorder="1" applyAlignment="1">
      <alignment horizontal="center"/>
    </xf>
    <xf numFmtId="0" fontId="86" fillId="0" borderId="0" xfId="12" applyFont="1"/>
    <xf numFmtId="0" fontId="86" fillId="0" borderId="2" xfId="12" applyFont="1" applyBorder="1"/>
    <xf numFmtId="0" fontId="10" fillId="6" borderId="2" xfId="2" applyFont="1" applyFill="1" applyBorder="1" applyAlignment="1">
      <alignment horizontal="center" vertical="center" wrapText="1"/>
    </xf>
    <xf numFmtId="166" fontId="10" fillId="6" borderId="7" xfId="3" applyNumberFormat="1" applyFont="1" applyFill="1" applyBorder="1" applyAlignment="1">
      <alignment horizontal="center" vertical="center" wrapText="1"/>
    </xf>
    <xf numFmtId="166" fontId="10" fillId="6" borderId="2" xfId="3" applyNumberFormat="1" applyFont="1" applyFill="1" applyBorder="1" applyAlignment="1">
      <alignment horizontal="center" vertical="center" wrapText="1"/>
    </xf>
    <xf numFmtId="0" fontId="10" fillId="8" borderId="2" xfId="2" applyFont="1" applyFill="1" applyBorder="1" applyAlignment="1">
      <alignment horizontal="center"/>
    </xf>
    <xf numFmtId="0" fontId="11" fillId="20" borderId="2" xfId="0" applyFont="1" applyFill="1" applyBorder="1" applyAlignment="1">
      <alignment horizontal="left"/>
    </xf>
    <xf numFmtId="0" fontId="10" fillId="21" borderId="2" xfId="0" applyFont="1" applyFill="1" applyBorder="1" applyAlignment="1">
      <alignment horizontal="left" indent="1"/>
    </xf>
    <xf numFmtId="166" fontId="15" fillId="6" borderId="2" xfId="3" applyNumberFormat="1" applyFont="1" applyFill="1" applyBorder="1" applyAlignment="1">
      <alignment horizontal="center" vertical="center" wrapText="1"/>
    </xf>
    <xf numFmtId="166" fontId="10" fillId="6" borderId="2" xfId="4" applyNumberFormat="1" applyFont="1" applyFill="1" applyBorder="1" applyAlignment="1">
      <alignment horizontal="center" vertical="center"/>
    </xf>
    <xf numFmtId="0" fontId="11" fillId="7" borderId="0" xfId="2" applyFont="1" applyFill="1" applyAlignment="1">
      <alignment horizontal="left"/>
    </xf>
    <xf numFmtId="0" fontId="11" fillId="6" borderId="2" xfId="2" applyFont="1" applyFill="1" applyBorder="1" applyAlignment="1">
      <alignment horizontal="center" vertical="center" wrapText="1"/>
    </xf>
    <xf numFmtId="166" fontId="11" fillId="6" borderId="7" xfId="3" applyNumberFormat="1" applyFont="1" applyFill="1" applyBorder="1" applyAlignment="1">
      <alignment horizontal="center" vertical="center" wrapText="1"/>
    </xf>
    <xf numFmtId="166" fontId="11" fillId="6" borderId="2" xfId="3" applyNumberFormat="1" applyFont="1" applyFill="1" applyBorder="1" applyAlignment="1">
      <alignment horizontal="center" vertical="center" wrapText="1"/>
    </xf>
    <xf numFmtId="0" fontId="11" fillId="8" borderId="2" xfId="2" applyFont="1" applyFill="1" applyBorder="1" applyAlignment="1">
      <alignment horizontal="center"/>
    </xf>
    <xf numFmtId="166" fontId="10" fillId="3" borderId="2" xfId="2" applyNumberFormat="1" applyFont="1" applyFill="1" applyBorder="1"/>
    <xf numFmtId="0" fontId="87" fillId="22" borderId="2" xfId="0" applyFont="1" applyFill="1" applyBorder="1" applyAlignment="1">
      <alignment horizontal="center"/>
    </xf>
    <xf numFmtId="167" fontId="44" fillId="10" borderId="2" xfId="1" applyNumberFormat="1" applyFont="1" applyFill="1" applyBorder="1" applyAlignment="1">
      <alignment horizontal="center" vertical="center" wrapText="1"/>
    </xf>
    <xf numFmtId="167" fontId="44" fillId="10" borderId="2" xfId="1" applyNumberFormat="1" applyFont="1" applyFill="1" applyBorder="1" applyAlignment="1">
      <alignment horizontal="center" vertical="center"/>
    </xf>
    <xf numFmtId="49" fontId="34" fillId="0" borderId="2" xfId="9" applyNumberFormat="1" applyFont="1" applyFill="1" applyBorder="1" applyAlignment="1">
      <alignment vertical="top" wrapText="1"/>
    </xf>
    <xf numFmtId="0" fontId="86" fillId="0" borderId="0" xfId="0" applyFont="1"/>
    <xf numFmtId="0" fontId="31" fillId="0" borderId="0" xfId="0" applyFont="1" applyFill="1" applyBorder="1"/>
    <xf numFmtId="0" fontId="31" fillId="0" borderId="0" xfId="0" applyFont="1" applyAlignment="1"/>
    <xf numFmtId="0" fontId="88" fillId="0" borderId="2" xfId="0" applyFont="1" applyBorder="1"/>
    <xf numFmtId="49" fontId="35" fillId="12" borderId="2" xfId="9" applyNumberFormat="1" applyFont="1" applyFill="1" applyBorder="1" applyAlignment="1">
      <alignment horizontal="center" vertical="center" wrapText="1"/>
    </xf>
    <xf numFmtId="166" fontId="11" fillId="2" borderId="109" xfId="3" applyNumberFormat="1" applyFont="1" applyFill="1" applyBorder="1" applyAlignment="1">
      <alignment horizontal="center"/>
    </xf>
    <xf numFmtId="0" fontId="10" fillId="22" borderId="2" xfId="12" applyFont="1" applyFill="1" applyBorder="1" applyAlignment="1">
      <alignment horizontal="center"/>
    </xf>
    <xf numFmtId="0" fontId="12" fillId="0" borderId="0" xfId="13" applyFont="1" applyFill="1" applyBorder="1" applyAlignment="1">
      <alignment horizontal="left" indent="1"/>
    </xf>
    <xf numFmtId="0" fontId="0" fillId="0" borderId="0" xfId="0" applyFill="1" applyBorder="1"/>
    <xf numFmtId="0" fontId="90" fillId="0" borderId="0" xfId="17" applyFont="1" applyFill="1" applyBorder="1" applyAlignment="1">
      <alignment horizontal="left"/>
    </xf>
    <xf numFmtId="0" fontId="91" fillId="0" borderId="0" xfId="15" applyFont="1"/>
    <xf numFmtId="0" fontId="91" fillId="0" borderId="0" xfId="15" applyFont="1" applyBorder="1" applyAlignment="1">
      <alignment vertical="center"/>
    </xf>
    <xf numFmtId="0" fontId="91" fillId="0" borderId="0" xfId="15" applyFont="1" applyAlignment="1">
      <alignment vertical="center"/>
    </xf>
    <xf numFmtId="0" fontId="92" fillId="0" borderId="0" xfId="18" applyFont="1" applyFill="1" applyBorder="1" applyAlignment="1">
      <alignment horizontal="center" vertical="center" wrapText="1"/>
    </xf>
    <xf numFmtId="0" fontId="90" fillId="0" borderId="0" xfId="17" applyFont="1" applyFill="1" applyBorder="1" applyAlignment="1">
      <alignment horizontal="center"/>
    </xf>
    <xf numFmtId="0" fontId="93" fillId="22" borderId="2" xfId="0" applyFont="1" applyFill="1" applyBorder="1" applyAlignment="1">
      <alignment horizontal="center" vertical="center"/>
    </xf>
    <xf numFmtId="0" fontId="93" fillId="22" borderId="2" xfId="0" applyFont="1" applyFill="1" applyBorder="1" applyAlignment="1">
      <alignment horizontal="center"/>
    </xf>
    <xf numFmtId="0" fontId="94" fillId="0" borderId="0" xfId="19" applyFont="1" applyFill="1" applyBorder="1" applyAlignment="1">
      <alignment vertical="top" wrapText="1"/>
    </xf>
    <xf numFmtId="0" fontId="95" fillId="0" borderId="2" xfId="15" applyFont="1" applyBorder="1" applyAlignment="1">
      <alignment vertical="top"/>
    </xf>
    <xf numFmtId="0" fontId="96" fillId="0" borderId="2" xfId="17" applyFont="1" applyBorder="1"/>
    <xf numFmtId="0" fontId="96" fillId="0" borderId="2" xfId="17" applyFont="1" applyBorder="1" applyAlignment="1">
      <alignment vertical="top"/>
    </xf>
    <xf numFmtId="0" fontId="91" fillId="0" borderId="2" xfId="0" applyFont="1" applyBorder="1" applyAlignment="1">
      <alignment horizontal="center"/>
    </xf>
    <xf numFmtId="0" fontId="91" fillId="0" borderId="0" xfId="15" applyFont="1" applyAlignment="1">
      <alignment vertical="top"/>
    </xf>
    <xf numFmtId="0" fontId="94" fillId="0" borderId="0" xfId="19" applyFont="1" applyFill="1" applyBorder="1"/>
    <xf numFmtId="0" fontId="95" fillId="0" borderId="2" xfId="15" applyFont="1" applyBorder="1"/>
    <xf numFmtId="0" fontId="91" fillId="0" borderId="2" xfId="15" applyFont="1" applyBorder="1"/>
    <xf numFmtId="0" fontId="91" fillId="0" borderId="0" xfId="15" applyFont="1" applyBorder="1"/>
    <xf numFmtId="0" fontId="96" fillId="0" borderId="2" xfId="15" applyFont="1" applyBorder="1"/>
    <xf numFmtId="0" fontId="97" fillId="0" borderId="2" xfId="15" applyFont="1" applyBorder="1"/>
    <xf numFmtId="0" fontId="95" fillId="0" borderId="7" xfId="15" applyFont="1" applyBorder="1"/>
    <xf numFmtId="0" fontId="91" fillId="0" borderId="0" xfId="17" applyFont="1" applyAlignment="1">
      <alignment vertical="center"/>
    </xf>
    <xf numFmtId="0" fontId="91" fillId="0" borderId="0" xfId="17" applyFont="1"/>
    <xf numFmtId="0" fontId="91" fillId="0" borderId="0" xfId="17" applyFont="1" applyFill="1" applyBorder="1" applyAlignment="1">
      <alignment vertical="center"/>
    </xf>
    <xf numFmtId="0" fontId="98" fillId="0" borderId="0" xfId="17" applyFont="1" applyFill="1" applyBorder="1" applyAlignment="1">
      <alignment horizontal="center" vertical="center"/>
    </xf>
    <xf numFmtId="0" fontId="91" fillId="0" borderId="2" xfId="17" applyFont="1" applyBorder="1"/>
    <xf numFmtId="0" fontId="96" fillId="0" borderId="0" xfId="17" applyFont="1" applyFill="1" applyBorder="1"/>
    <xf numFmtId="0" fontId="91" fillId="0" borderId="0" xfId="17" applyFont="1" applyFill="1" applyBorder="1"/>
    <xf numFmtId="0" fontId="91" fillId="0" borderId="2" xfId="19" applyFont="1" applyBorder="1"/>
    <xf numFmtId="0" fontId="91" fillId="0" borderId="2" xfId="15" applyFont="1" applyFill="1" applyBorder="1"/>
    <xf numFmtId="0" fontId="91" fillId="0" borderId="0" xfId="19" applyFont="1" applyBorder="1"/>
    <xf numFmtId="0" fontId="91" fillId="0" borderId="0" xfId="15" applyFont="1" applyFill="1" applyBorder="1"/>
    <xf numFmtId="0" fontId="98" fillId="0" borderId="0" xfId="12" applyFont="1" applyFill="1" applyBorder="1" applyAlignment="1">
      <alignment horizontal="center"/>
    </xf>
    <xf numFmtId="0" fontId="94" fillId="0" borderId="0" xfId="12" applyFont="1" applyFill="1" applyBorder="1" applyAlignment="1">
      <alignment horizontal="left" indent="2"/>
    </xf>
    <xf numFmtId="0" fontId="91" fillId="0" borderId="0" xfId="12" applyFont="1" applyFill="1" applyBorder="1" applyAlignment="1">
      <alignment horizontal="left" indent="1"/>
    </xf>
    <xf numFmtId="0" fontId="96" fillId="0" borderId="0" xfId="12" applyFont="1" applyBorder="1"/>
    <xf numFmtId="0" fontId="94" fillId="0" borderId="0" xfId="12" applyFont="1" applyFill="1" applyBorder="1" applyAlignment="1">
      <alignment horizontal="left" indent="1"/>
    </xf>
    <xf numFmtId="0" fontId="98" fillId="0" borderId="0" xfId="13" applyFont="1" applyFill="1" applyBorder="1" applyAlignment="1">
      <alignment horizontal="center"/>
    </xf>
    <xf numFmtId="0" fontId="94" fillId="0" borderId="0" xfId="13" applyFont="1" applyFill="1" applyBorder="1" applyAlignment="1">
      <alignment horizontal="left" indent="1"/>
    </xf>
    <xf numFmtId="0" fontId="96" fillId="0" borderId="0" xfId="13" applyFont="1" applyFill="1" applyBorder="1"/>
    <xf numFmtId="37" fontId="11" fillId="8" borderId="2" xfId="1" applyNumberFormat="1" applyFont="1" applyFill="1" applyBorder="1"/>
    <xf numFmtId="37" fontId="11" fillId="20" borderId="2" xfId="1" applyNumberFormat="1" applyFont="1" applyFill="1" applyBorder="1" applyAlignment="1">
      <alignment horizontal="left"/>
    </xf>
    <xf numFmtId="37" fontId="12" fillId="0" borderId="9" xfId="1" applyNumberFormat="1" applyFont="1" applyBorder="1"/>
    <xf numFmtId="37" fontId="9" fillId="0" borderId="2" xfId="1" applyNumberFormat="1" applyFont="1" applyBorder="1"/>
    <xf numFmtId="37" fontId="10" fillId="0" borderId="2" xfId="1" applyNumberFormat="1" applyFont="1" applyBorder="1"/>
    <xf numFmtId="37" fontId="10" fillId="8" borderId="2" xfId="1" applyNumberFormat="1" applyFont="1" applyFill="1" applyBorder="1" applyAlignment="1">
      <alignment horizontal="right"/>
    </xf>
    <xf numFmtId="37" fontId="11" fillId="20" borderId="2" xfId="1" applyNumberFormat="1" applyFont="1" applyFill="1" applyBorder="1" applyAlignment="1">
      <alignment horizontal="right"/>
    </xf>
    <xf numFmtId="37" fontId="10" fillId="21" borderId="2" xfId="1" applyNumberFormat="1" applyFont="1" applyFill="1" applyBorder="1" applyAlignment="1">
      <alignment horizontal="right"/>
    </xf>
    <xf numFmtId="37" fontId="10" fillId="0" borderId="2" xfId="1" applyNumberFormat="1" applyFont="1" applyBorder="1" applyAlignment="1">
      <alignment horizontal="right"/>
    </xf>
    <xf numFmtId="37" fontId="10" fillId="0" borderId="2" xfId="1" applyNumberFormat="1" applyFont="1" applyFill="1" applyBorder="1" applyAlignment="1">
      <alignment horizontal="right"/>
    </xf>
    <xf numFmtId="37" fontId="10" fillId="4" borderId="2" xfId="1" applyNumberFormat="1" applyFont="1" applyFill="1" applyBorder="1" applyAlignment="1">
      <alignment horizontal="right"/>
    </xf>
    <xf numFmtId="37" fontId="11" fillId="0" borderId="2" xfId="1" applyNumberFormat="1" applyFont="1" applyFill="1" applyBorder="1" applyAlignment="1">
      <alignment horizontal="right"/>
    </xf>
    <xf numFmtId="37" fontId="9" fillId="0" borderId="2" xfId="1" applyNumberFormat="1" applyFont="1" applyFill="1" applyBorder="1" applyAlignment="1">
      <alignment horizontal="right"/>
    </xf>
    <xf numFmtId="37" fontId="12" fillId="0" borderId="2" xfId="1" applyNumberFormat="1" applyFont="1" applyBorder="1" applyAlignment="1">
      <alignment horizontal="right" vertical="top" wrapText="1"/>
    </xf>
    <xf numFmtId="37" fontId="9" fillId="0" borderId="2" xfId="1" applyNumberFormat="1" applyFont="1" applyBorder="1" applyAlignment="1">
      <alignment horizontal="right"/>
    </xf>
    <xf numFmtId="49" fontId="34" fillId="0" borderId="0" xfId="9" applyNumberFormat="1" applyFont="1" applyFill="1" applyAlignment="1">
      <alignment vertical="top"/>
    </xf>
    <xf numFmtId="49" fontId="34" fillId="0" borderId="0" xfId="9" applyNumberFormat="1" applyFont="1" applyFill="1" applyAlignment="1">
      <alignment horizontal="center" vertical="top"/>
    </xf>
    <xf numFmtId="49" fontId="74" fillId="0" borderId="0" xfId="9" applyNumberFormat="1" applyFont="1" applyFill="1" applyAlignment="1">
      <alignment vertical="top"/>
    </xf>
    <xf numFmtId="167" fontId="80" fillId="23" borderId="2" xfId="1" applyNumberFormat="1" applyFont="1" applyFill="1" applyBorder="1" applyAlignment="1">
      <alignment horizontal="center"/>
    </xf>
    <xf numFmtId="0" fontId="74" fillId="2" borderId="1" xfId="0" applyFont="1" applyFill="1" applyBorder="1" applyAlignment="1">
      <alignment horizontal="left" vertical="center"/>
    </xf>
    <xf numFmtId="49" fontId="35" fillId="12" borderId="2" xfId="9" applyNumberFormat="1" applyFont="1" applyFill="1" applyBorder="1" applyAlignment="1">
      <alignment horizontal="center" vertical="center" wrapText="1"/>
    </xf>
    <xf numFmtId="0" fontId="89" fillId="2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7" fontId="27" fillId="0" borderId="2" xfId="10" applyNumberFormat="1" applyFont="1" applyFill="1" applyBorder="1" applyAlignment="1" applyProtection="1">
      <alignment vertical="top" wrapText="1"/>
      <protection hidden="1"/>
    </xf>
    <xf numFmtId="167" fontId="80" fillId="23" borderId="2" xfId="1" applyNumberFormat="1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horizontal="center"/>
    </xf>
    <xf numFmtId="167" fontId="80" fillId="27" borderId="2" xfId="1" applyNumberFormat="1" applyFont="1" applyFill="1" applyBorder="1" applyAlignment="1">
      <alignment horizontal="center"/>
    </xf>
    <xf numFmtId="0" fontId="12" fillId="0" borderId="0" xfId="0" applyFont="1"/>
    <xf numFmtId="0" fontId="34" fillId="0" borderId="0" xfId="9" applyNumberFormat="1" applyFont="1" applyFill="1" applyAlignment="1">
      <alignment vertical="top" wrapText="1"/>
    </xf>
    <xf numFmtId="167" fontId="80" fillId="29" borderId="2" xfId="1" applyNumberFormat="1" applyFont="1" applyFill="1" applyBorder="1" applyAlignment="1">
      <alignment horizontal="center" vertical="center"/>
    </xf>
    <xf numFmtId="49" fontId="34" fillId="2" borderId="0" xfId="9" applyNumberFormat="1" applyFont="1" applyFill="1" applyAlignment="1">
      <alignment vertical="top" wrapText="1"/>
    </xf>
    <xf numFmtId="49" fontId="74" fillId="2" borderId="0" xfId="9" applyNumberFormat="1" applyFont="1" applyFill="1" applyAlignment="1">
      <alignment vertical="top"/>
    </xf>
    <xf numFmtId="49" fontId="34" fillId="2" borderId="0" xfId="9" applyNumberFormat="1" applyFont="1" applyFill="1" applyAlignment="1">
      <alignment horizontal="center" vertical="top" wrapText="1"/>
    </xf>
    <xf numFmtId="0" fontId="43" fillId="0" borderId="0" xfId="0" applyFont="1" applyAlignment="1"/>
    <xf numFmtId="167" fontId="21" fillId="2" borderId="0" xfId="1" applyNumberFormat="1" applyFont="1" applyFill="1"/>
    <xf numFmtId="0" fontId="21" fillId="2" borderId="0" xfId="0" applyFont="1" applyFill="1" applyBorder="1"/>
    <xf numFmtId="0" fontId="106" fillId="2" borderId="0" xfId="6" applyFont="1" applyFill="1"/>
    <xf numFmtId="0" fontId="107" fillId="2" borderId="0" xfId="6" applyFont="1" applyFill="1"/>
    <xf numFmtId="0" fontId="25" fillId="6" borderId="2" xfId="6" applyFont="1" applyFill="1" applyBorder="1" applyAlignment="1">
      <alignment horizontal="center"/>
    </xf>
    <xf numFmtId="0" fontId="31" fillId="2" borderId="0" xfId="0" applyFont="1" applyFill="1"/>
    <xf numFmtId="0" fontId="31" fillId="2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108" fillId="2" borderId="0" xfId="0" applyFont="1" applyFill="1"/>
    <xf numFmtId="0" fontId="108" fillId="2" borderId="0" xfId="0" applyFont="1" applyFill="1" applyAlignment="1">
      <alignment horizontal="left"/>
    </xf>
    <xf numFmtId="0" fontId="108" fillId="0" borderId="0" xfId="0" applyFont="1" applyAlignment="1">
      <alignment horizontal="left"/>
    </xf>
    <xf numFmtId="0" fontId="108" fillId="0" borderId="0" xfId="0" applyFont="1"/>
    <xf numFmtId="0" fontId="109" fillId="2" borderId="0" xfId="0" applyFont="1" applyFill="1" applyBorder="1" applyAlignment="1"/>
    <xf numFmtId="0" fontId="111" fillId="2" borderId="0" xfId="0" applyFont="1" applyFill="1" applyBorder="1"/>
    <xf numFmtId="0" fontId="111" fillId="2" borderId="0" xfId="0" applyFont="1" applyFill="1" applyBorder="1" applyAlignment="1">
      <alignment horizontal="left"/>
    </xf>
    <xf numFmtId="0" fontId="108" fillId="2" borderId="0" xfId="0" applyFont="1" applyFill="1" applyBorder="1" applyAlignment="1">
      <alignment horizontal="left"/>
    </xf>
    <xf numFmtId="0" fontId="113" fillId="2" borderId="0" xfId="0" applyFont="1" applyFill="1" applyBorder="1"/>
    <xf numFmtId="0" fontId="112" fillId="2" borderId="111" xfId="0" applyFont="1" applyFill="1" applyBorder="1" applyAlignment="1">
      <alignment horizontal="left"/>
    </xf>
    <xf numFmtId="0" fontId="110" fillId="2" borderId="112" xfId="0" applyFont="1" applyFill="1" applyBorder="1" applyAlignment="1">
      <alignment horizontal="right"/>
    </xf>
    <xf numFmtId="0" fontId="109" fillId="2" borderId="113" xfId="0" applyFont="1" applyFill="1" applyBorder="1"/>
    <xf numFmtId="0" fontId="109" fillId="2" borderId="113" xfId="0" applyFont="1" applyFill="1" applyBorder="1" applyAlignment="1"/>
    <xf numFmtId="0" fontId="111" fillId="2" borderId="113" xfId="0" applyFont="1" applyFill="1" applyBorder="1"/>
    <xf numFmtId="0" fontId="111" fillId="2" borderId="113" xfId="0" applyFont="1" applyFill="1" applyBorder="1" applyAlignment="1">
      <alignment horizontal="left"/>
    </xf>
    <xf numFmtId="0" fontId="108" fillId="2" borderId="113" xfId="0" applyFont="1" applyFill="1" applyBorder="1" applyAlignment="1">
      <alignment horizontal="left"/>
    </xf>
    <xf numFmtId="0" fontId="108" fillId="2" borderId="114" xfId="0" applyFont="1" applyFill="1" applyBorder="1" applyAlignment="1">
      <alignment horizontal="left"/>
    </xf>
    <xf numFmtId="0" fontId="108" fillId="2" borderId="110" xfId="0" applyFont="1" applyFill="1" applyBorder="1" applyAlignment="1">
      <alignment horizontal="left"/>
    </xf>
    <xf numFmtId="0" fontId="112" fillId="2" borderId="115" xfId="0" applyFont="1" applyFill="1" applyBorder="1" applyAlignment="1">
      <alignment horizontal="left"/>
    </xf>
    <xf numFmtId="0" fontId="114" fillId="2" borderId="116" xfId="0" applyFont="1" applyFill="1" applyBorder="1"/>
    <xf numFmtId="0" fontId="109" fillId="2" borderId="116" xfId="0" applyFont="1" applyFill="1" applyBorder="1" applyAlignment="1"/>
    <xf numFmtId="0" fontId="111" fillId="2" borderId="116" xfId="0" applyFont="1" applyFill="1" applyBorder="1"/>
    <xf numFmtId="0" fontId="111" fillId="2" borderId="116" xfId="0" applyFont="1" applyFill="1" applyBorder="1" applyAlignment="1">
      <alignment horizontal="left"/>
    </xf>
    <xf numFmtId="0" fontId="108" fillId="2" borderId="116" xfId="0" applyFont="1" applyFill="1" applyBorder="1" applyAlignment="1">
      <alignment horizontal="left"/>
    </xf>
    <xf numFmtId="0" fontId="108" fillId="2" borderId="117" xfId="0" applyFont="1" applyFill="1" applyBorder="1" applyAlignment="1">
      <alignment horizontal="left"/>
    </xf>
    <xf numFmtId="167" fontId="44" fillId="18" borderId="2" xfId="1" applyNumberFormat="1" applyFont="1" applyFill="1" applyBorder="1" applyAlignment="1">
      <alignment horizontal="center" vertical="center"/>
    </xf>
    <xf numFmtId="167" fontId="44" fillId="18" borderId="2" xfId="1" applyNumberFormat="1" applyFont="1" applyFill="1" applyBorder="1" applyAlignment="1">
      <alignment horizontal="center" vertical="center" wrapText="1"/>
    </xf>
    <xf numFmtId="49" fontId="35" fillId="25" borderId="2" xfId="9" applyNumberFormat="1" applyFont="1" applyFill="1" applyBorder="1" applyAlignment="1">
      <alignment horizontal="center" vertical="center" wrapText="1"/>
    </xf>
    <xf numFmtId="0" fontId="93" fillId="30" borderId="2" xfId="0" applyFont="1" applyFill="1" applyBorder="1" applyAlignment="1">
      <alignment horizontal="center"/>
    </xf>
    <xf numFmtId="0" fontId="115" fillId="0" borderId="0" xfId="0" applyFont="1" applyAlignment="1">
      <alignment vertical="center" wrapText="1"/>
    </xf>
    <xf numFmtId="0" fontId="0" fillId="11" borderId="0" xfId="0" applyFill="1"/>
    <xf numFmtId="0" fontId="11" fillId="7" borderId="2" xfId="2" applyFont="1" applyFill="1" applyBorder="1" applyAlignment="1">
      <alignment horizontal="center"/>
    </xf>
    <xf numFmtId="0" fontId="10" fillId="6" borderId="5" xfId="2" applyFont="1" applyFill="1" applyBorder="1" applyAlignment="1">
      <alignment horizontal="center"/>
    </xf>
    <xf numFmtId="0" fontId="10" fillId="6" borderId="6" xfId="2" applyFont="1" applyFill="1" applyBorder="1" applyAlignment="1">
      <alignment horizontal="center"/>
    </xf>
    <xf numFmtId="0" fontId="10" fillId="6" borderId="7" xfId="2" applyFont="1" applyFill="1" applyBorder="1" applyAlignment="1">
      <alignment horizontal="center"/>
    </xf>
    <xf numFmtId="0" fontId="11" fillId="6" borderId="5" xfId="2" applyFont="1" applyFill="1" applyBorder="1" applyAlignment="1">
      <alignment horizontal="center"/>
    </xf>
    <xf numFmtId="0" fontId="11" fillId="6" borderId="6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10" fillId="6" borderId="5" xfId="2" applyFont="1" applyFill="1" applyBorder="1" applyAlignment="1">
      <alignment horizontal="center" vertical="center"/>
    </xf>
    <xf numFmtId="0" fontId="10" fillId="6" borderId="6" xfId="2" applyFont="1" applyFill="1" applyBorder="1" applyAlignment="1">
      <alignment horizontal="center" vertical="center"/>
    </xf>
    <xf numFmtId="0" fontId="10" fillId="6" borderId="7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166" fontId="10" fillId="6" borderId="2" xfId="4" applyNumberFormat="1" applyFont="1" applyFill="1" applyBorder="1" applyAlignment="1">
      <alignment horizontal="center"/>
    </xf>
    <xf numFmtId="0" fontId="10" fillId="6" borderId="4" xfId="2" applyFont="1" applyFill="1" applyBorder="1" applyAlignment="1">
      <alignment horizontal="center" vertical="center"/>
    </xf>
    <xf numFmtId="0" fontId="10" fillId="6" borderId="8" xfId="2" applyFont="1" applyFill="1" applyBorder="1" applyAlignment="1">
      <alignment horizontal="center" vertical="center"/>
    </xf>
    <xf numFmtId="166" fontId="10" fillId="6" borderId="5" xfId="3" applyNumberFormat="1" applyFont="1" applyFill="1" applyBorder="1" applyAlignment="1">
      <alignment horizontal="center"/>
    </xf>
    <xf numFmtId="166" fontId="10" fillId="6" borderId="6" xfId="3" applyNumberFormat="1" applyFont="1" applyFill="1" applyBorder="1" applyAlignment="1">
      <alignment horizontal="center"/>
    </xf>
    <xf numFmtId="166" fontId="10" fillId="6" borderId="7" xfId="3" applyNumberFormat="1" applyFont="1" applyFill="1" applyBorder="1" applyAlignment="1">
      <alignment horizontal="center"/>
    </xf>
    <xf numFmtId="0" fontId="11" fillId="6" borderId="15" xfId="2" applyFont="1" applyFill="1" applyBorder="1" applyAlignment="1">
      <alignment horizontal="center" vertical="center"/>
    </xf>
    <xf numFmtId="0" fontId="11" fillId="6" borderId="8" xfId="2" applyFont="1" applyFill="1" applyBorder="1" applyAlignment="1">
      <alignment horizontal="center" vertical="center"/>
    </xf>
    <xf numFmtId="166" fontId="11" fillId="6" borderId="3" xfId="3" applyNumberFormat="1" applyFont="1" applyFill="1" applyBorder="1" applyAlignment="1">
      <alignment horizontal="center"/>
    </xf>
    <xf numFmtId="166" fontId="11" fillId="6" borderId="1" xfId="3" applyNumberFormat="1" applyFont="1" applyFill="1" applyBorder="1" applyAlignment="1">
      <alignment horizontal="center"/>
    </xf>
    <xf numFmtId="166" fontId="11" fillId="6" borderId="9" xfId="3" applyNumberFormat="1" applyFont="1" applyFill="1" applyBorder="1" applyAlignment="1">
      <alignment horizontal="center"/>
    </xf>
    <xf numFmtId="0" fontId="10" fillId="6" borderId="4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1" fillId="6" borderId="15" xfId="2" applyFont="1" applyFill="1" applyBorder="1" applyAlignment="1">
      <alignment horizontal="center" vertical="center" wrapText="1"/>
    </xf>
    <xf numFmtId="0" fontId="11" fillId="6" borderId="8" xfId="2" applyFont="1" applyFill="1" applyBorder="1" applyAlignment="1">
      <alignment horizontal="center" vertical="center" wrapText="1"/>
    </xf>
    <xf numFmtId="0" fontId="21" fillId="2" borderId="5" xfId="6" applyFont="1" applyFill="1" applyBorder="1" applyAlignment="1">
      <alignment horizontal="center"/>
    </xf>
    <xf numFmtId="0" fontId="21" fillId="2" borderId="7" xfId="6" applyFont="1" applyFill="1" applyBorder="1" applyAlignment="1">
      <alignment horizontal="center"/>
    </xf>
    <xf numFmtId="0" fontId="24" fillId="2" borderId="0" xfId="6" applyFont="1" applyFill="1" applyAlignment="1">
      <alignment horizontal="center"/>
    </xf>
    <xf numFmtId="0" fontId="106" fillId="2" borderId="0" xfId="6" applyFont="1" applyFill="1" applyAlignment="1">
      <alignment horizontal="center"/>
    </xf>
    <xf numFmtId="0" fontId="25" fillId="6" borderId="2" xfId="6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167" fontId="80" fillId="23" borderId="2" xfId="1" applyNumberFormat="1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167" fontId="25" fillId="10" borderId="5" xfId="1" applyNumberFormat="1" applyFont="1" applyFill="1" applyBorder="1" applyAlignment="1">
      <alignment horizontal="center" vertical="center"/>
    </xf>
    <xf numFmtId="167" fontId="25" fillId="10" borderId="6" xfId="1" applyNumberFormat="1" applyFont="1" applyFill="1" applyBorder="1" applyAlignment="1">
      <alignment horizontal="center" vertical="center"/>
    </xf>
    <xf numFmtId="167" fontId="25" fillId="10" borderId="7" xfId="1" applyNumberFormat="1" applyFont="1" applyFill="1" applyBorder="1" applyAlignment="1">
      <alignment horizontal="center" vertical="center"/>
    </xf>
    <xf numFmtId="0" fontId="80" fillId="17" borderId="4" xfId="0" applyFont="1" applyFill="1" applyBorder="1" applyAlignment="1">
      <alignment horizontal="center" vertical="center" wrapText="1"/>
    </xf>
    <xf numFmtId="0" fontId="80" fillId="17" borderId="8" xfId="0" applyFont="1" applyFill="1" applyBorder="1" applyAlignment="1">
      <alignment horizontal="center" vertical="center" wrapText="1"/>
    </xf>
    <xf numFmtId="0" fontId="80" fillId="29" borderId="5" xfId="0" applyFont="1" applyFill="1" applyBorder="1" applyAlignment="1">
      <alignment horizontal="center" vertical="center"/>
    </xf>
    <xf numFmtId="0" fontId="80" fillId="29" borderId="6" xfId="0" applyFont="1" applyFill="1" applyBorder="1" applyAlignment="1">
      <alignment horizontal="center" vertical="center"/>
    </xf>
    <xf numFmtId="0" fontId="80" fillId="29" borderId="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167" fontId="25" fillId="10" borderId="2" xfId="1" applyNumberFormat="1" applyFont="1" applyFill="1" applyBorder="1" applyAlignment="1">
      <alignment horizontal="center" vertical="center" wrapText="1"/>
    </xf>
    <xf numFmtId="0" fontId="74" fillId="2" borderId="0" xfId="0" applyFont="1" applyFill="1" applyBorder="1" applyAlignment="1">
      <alignment horizontal="left" vertical="center"/>
    </xf>
    <xf numFmtId="0" fontId="80" fillId="17" borderId="15" xfId="0" applyFont="1" applyFill="1" applyBorder="1" applyAlignment="1">
      <alignment horizontal="center" vertical="center" wrapText="1"/>
    </xf>
    <xf numFmtId="167" fontId="80" fillId="23" borderId="2" xfId="1" applyNumberFormat="1" applyFont="1" applyFill="1" applyBorder="1" applyAlignment="1">
      <alignment horizontal="center" vertical="center"/>
    </xf>
    <xf numFmtId="0" fontId="25" fillId="28" borderId="2" xfId="0" applyFont="1" applyFill="1" applyBorder="1" applyAlignment="1">
      <alignment horizontal="center" vertical="center" wrapText="1"/>
    </xf>
    <xf numFmtId="0" fontId="80" fillId="29" borderId="10" xfId="0" applyFont="1" applyFill="1" applyBorder="1" applyAlignment="1">
      <alignment horizontal="center" vertical="center"/>
    </xf>
    <xf numFmtId="0" fontId="80" fillId="29" borderId="11" xfId="0" applyFont="1" applyFill="1" applyBorder="1" applyAlignment="1">
      <alignment horizontal="center" vertical="center"/>
    </xf>
    <xf numFmtId="0" fontId="80" fillId="29" borderId="12" xfId="0" applyFont="1" applyFill="1" applyBorder="1" applyAlignment="1">
      <alignment horizontal="center" vertical="center"/>
    </xf>
    <xf numFmtId="0" fontId="80" fillId="29" borderId="3" xfId="0" applyFont="1" applyFill="1" applyBorder="1" applyAlignment="1">
      <alignment horizontal="center" vertical="center"/>
    </xf>
    <xf numFmtId="0" fontId="80" fillId="29" borderId="1" xfId="0" applyFont="1" applyFill="1" applyBorder="1" applyAlignment="1">
      <alignment horizontal="center" vertical="center"/>
    </xf>
    <xf numFmtId="0" fontId="80" fillId="29" borderId="9" xfId="0" applyFont="1" applyFill="1" applyBorder="1" applyAlignment="1">
      <alignment horizontal="center" vertical="center"/>
    </xf>
    <xf numFmtId="167" fontId="25" fillId="10" borderId="2" xfId="1" applyNumberFormat="1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/>
    </xf>
    <xf numFmtId="0" fontId="80" fillId="17" borderId="2" xfId="0" applyFont="1" applyFill="1" applyBorder="1" applyAlignment="1">
      <alignment horizontal="center" vertical="center" wrapText="1"/>
    </xf>
    <xf numFmtId="49" fontId="35" fillId="26" borderId="2" xfId="9" applyNumberFormat="1" applyFont="1" applyFill="1" applyBorder="1" applyAlignment="1">
      <alignment horizontal="center" vertical="center" wrapText="1"/>
    </xf>
    <xf numFmtId="49" fontId="35" fillId="12" borderId="4" xfId="9" applyNumberFormat="1" applyFont="1" applyFill="1" applyBorder="1" applyAlignment="1">
      <alignment horizontal="center" vertical="center" wrapText="1"/>
    </xf>
    <xf numFmtId="49" fontId="35" fillId="12" borderId="8" xfId="9" applyNumberFormat="1" applyFont="1" applyFill="1" applyBorder="1" applyAlignment="1">
      <alignment horizontal="center" vertical="center" wrapText="1"/>
    </xf>
    <xf numFmtId="49" fontId="41" fillId="12" borderId="2" xfId="9" applyNumberFormat="1" applyFont="1" applyFill="1" applyBorder="1" applyAlignment="1">
      <alignment horizontal="center" vertical="center" wrapText="1"/>
    </xf>
    <xf numFmtId="49" fontId="35" fillId="12" borderId="2" xfId="9" applyNumberFormat="1" applyFont="1" applyFill="1" applyBorder="1" applyAlignment="1">
      <alignment horizontal="center" vertical="center" wrapText="1"/>
    </xf>
    <xf numFmtId="49" fontId="35" fillId="12" borderId="5" xfId="9" applyNumberFormat="1" applyFont="1" applyFill="1" applyBorder="1" applyAlignment="1">
      <alignment horizontal="center" vertical="center" wrapText="1"/>
    </xf>
    <xf numFmtId="49" fontId="35" fillId="12" borderId="7" xfId="9" applyNumberFormat="1" applyFont="1" applyFill="1" applyBorder="1" applyAlignment="1">
      <alignment horizontal="center" vertical="center" wrapText="1"/>
    </xf>
    <xf numFmtId="49" fontId="100" fillId="23" borderId="4" xfId="9" applyNumberFormat="1" applyFont="1" applyFill="1" applyBorder="1" applyAlignment="1">
      <alignment horizontal="center" vertical="center" wrapText="1"/>
    </xf>
    <xf numFmtId="49" fontId="100" fillId="23" borderId="8" xfId="9" applyNumberFormat="1" applyFont="1" applyFill="1" applyBorder="1" applyAlignment="1">
      <alignment horizontal="center" vertical="center" wrapText="1"/>
    </xf>
    <xf numFmtId="49" fontId="35" fillId="12" borderId="6" xfId="9" applyNumberFormat="1" applyFont="1" applyFill="1" applyBorder="1" applyAlignment="1">
      <alignment horizontal="center" vertical="center" wrapText="1"/>
    </xf>
    <xf numFmtId="43" fontId="35" fillId="25" borderId="2" xfId="10" applyFont="1" applyFill="1" applyBorder="1" applyAlignment="1">
      <alignment horizontal="center" vertical="center" wrapText="1"/>
    </xf>
    <xf numFmtId="49" fontId="35" fillId="25" borderId="2" xfId="9" applyNumberFormat="1" applyFont="1" applyFill="1" applyBorder="1" applyAlignment="1">
      <alignment horizontal="center" vertical="center" wrapText="1"/>
    </xf>
    <xf numFmtId="43" fontId="35" fillId="26" borderId="2" xfId="10" applyFont="1" applyFill="1" applyBorder="1" applyAlignment="1">
      <alignment horizontal="center" vertical="center" wrapText="1"/>
    </xf>
    <xf numFmtId="49" fontId="35" fillId="25" borderId="10" xfId="9" applyNumberFormat="1" applyFont="1" applyFill="1" applyBorder="1" applyAlignment="1">
      <alignment horizontal="center" vertical="center" wrapText="1"/>
    </xf>
    <xf numFmtId="49" fontId="35" fillId="25" borderId="3" xfId="9" applyNumberFormat="1" applyFont="1" applyFill="1" applyBorder="1" applyAlignment="1">
      <alignment horizontal="center" vertical="center" wrapText="1"/>
    </xf>
    <xf numFmtId="49" fontId="42" fillId="0" borderId="11" xfId="9" applyNumberFormat="1" applyFont="1" applyFill="1" applyBorder="1" applyAlignment="1">
      <alignment horizontal="left" vertical="top" wrapText="1"/>
    </xf>
    <xf numFmtId="49" fontId="35" fillId="6" borderId="2" xfId="9" applyNumberFormat="1" applyFont="1" applyFill="1" applyBorder="1" applyAlignment="1">
      <alignment horizontal="center" vertical="center" wrapText="1"/>
    </xf>
    <xf numFmtId="49" fontId="100" fillId="23" borderId="15" xfId="9" applyNumberFormat="1" applyFont="1" applyFill="1" applyBorder="1" applyAlignment="1">
      <alignment horizontal="center" vertical="center" wrapText="1"/>
    </xf>
    <xf numFmtId="49" fontId="42" fillId="0" borderId="0" xfId="9" applyNumberFormat="1" applyFont="1" applyFill="1" applyBorder="1" applyAlignment="1">
      <alignment horizontal="left" vertical="top" wrapText="1"/>
    </xf>
    <xf numFmtId="0" fontId="105" fillId="0" borderId="0" xfId="52" applyFont="1" applyAlignment="1">
      <alignment horizontal="left"/>
    </xf>
    <xf numFmtId="0" fontId="72" fillId="0" borderId="0" xfId="33" applyFont="1" applyAlignment="1">
      <alignment horizontal="left"/>
    </xf>
    <xf numFmtId="165" fontId="55" fillId="14" borderId="82" xfId="33" applyNumberFormat="1" applyFont="1" applyFill="1" applyBorder="1" applyAlignment="1" applyProtection="1">
      <alignment horizontal="center"/>
    </xf>
    <xf numFmtId="165" fontId="55" fillId="14" borderId="81" xfId="33" applyNumberFormat="1" applyFont="1" applyFill="1" applyBorder="1" applyAlignment="1" applyProtection="1">
      <alignment horizontal="center"/>
    </xf>
    <xf numFmtId="165" fontId="55" fillId="14" borderId="80" xfId="33" applyNumberFormat="1" applyFont="1" applyFill="1" applyBorder="1" applyAlignment="1" applyProtection="1">
      <alignment horizontal="center"/>
    </xf>
    <xf numFmtId="37" fontId="55" fillId="14" borderId="99" xfId="33" applyNumberFormat="1" applyFont="1" applyFill="1" applyBorder="1" applyAlignment="1">
      <alignment horizontal="center"/>
    </xf>
    <xf numFmtId="37" fontId="55" fillId="14" borderId="81" xfId="33" applyNumberFormat="1" applyFont="1" applyFill="1" applyBorder="1" applyAlignment="1">
      <alignment horizontal="center"/>
    </xf>
    <xf numFmtId="37" fontId="55" fillId="14" borderId="98" xfId="33" applyNumberFormat="1" applyFont="1" applyFill="1" applyBorder="1" applyAlignment="1">
      <alignment horizontal="center"/>
    </xf>
    <xf numFmtId="166" fontId="67" fillId="16" borderId="4" xfId="34" applyNumberFormat="1" applyFont="1" applyFill="1" applyBorder="1" applyAlignment="1" applyProtection="1">
      <alignment horizontal="center" vertical="center" wrapText="1"/>
    </xf>
    <xf numFmtId="166" fontId="67" fillId="16" borderId="8" xfId="34" applyNumberFormat="1" applyFont="1" applyFill="1" applyBorder="1" applyAlignment="1" applyProtection="1">
      <alignment horizontal="center" vertical="center" wrapText="1"/>
    </xf>
    <xf numFmtId="166" fontId="54" fillId="16" borderId="4" xfId="34" applyNumberFormat="1" applyFont="1" applyFill="1" applyBorder="1" applyAlignment="1" applyProtection="1">
      <alignment horizontal="center" vertical="center" wrapText="1"/>
    </xf>
    <xf numFmtId="166" fontId="54" fillId="16" borderId="8" xfId="34" applyNumberFormat="1" applyFont="1" applyFill="1" applyBorder="1" applyAlignment="1" applyProtection="1">
      <alignment horizontal="center" vertical="center" wrapText="1"/>
    </xf>
    <xf numFmtId="37" fontId="55" fillId="14" borderId="5" xfId="33" applyNumberFormat="1" applyFont="1" applyFill="1" applyBorder="1" applyAlignment="1" applyProtection="1">
      <alignment horizontal="center"/>
    </xf>
    <xf numFmtId="37" fontId="55" fillId="14" borderId="7" xfId="33" applyNumberFormat="1" applyFont="1" applyFill="1" applyBorder="1" applyAlignment="1" applyProtection="1">
      <alignment horizontal="center"/>
    </xf>
  </cellXfs>
  <cellStyles count="59">
    <cellStyle name="Comma" xfId="1" builtinId="3"/>
    <cellStyle name="Comma 15 2 2" xfId="34" xr:uid="{00000000-0005-0000-0000-000001000000}"/>
    <cellStyle name="Comma 2" xfId="10" xr:uid="{00000000-0005-0000-0000-000002000000}"/>
    <cellStyle name="Comma 2 2" xfId="4" xr:uid="{00000000-0005-0000-0000-000003000000}"/>
    <cellStyle name="Comma 2 3" xfId="20" xr:uid="{00000000-0005-0000-0000-000004000000}"/>
    <cellStyle name="Comma 20 2" xfId="49" xr:uid="{00000000-0005-0000-0000-000005000000}"/>
    <cellStyle name="Comma 24" xfId="41" xr:uid="{00000000-0005-0000-0000-000006000000}"/>
    <cellStyle name="Comma 3" xfId="3" xr:uid="{00000000-0005-0000-0000-000007000000}"/>
    <cellStyle name="Comma 3 2" xfId="22" xr:uid="{00000000-0005-0000-0000-000008000000}"/>
    <cellStyle name="Comma 3 2 2" xfId="26" xr:uid="{00000000-0005-0000-0000-000009000000}"/>
    <cellStyle name="Comma 3 2 2 2" xfId="57" xr:uid="{00000000-0005-0000-0000-00000A000000}"/>
    <cellStyle name="Comma 3 3 2" xfId="38" xr:uid="{00000000-0005-0000-0000-00000B000000}"/>
    <cellStyle name="Comma 4" xfId="16" xr:uid="{00000000-0005-0000-0000-00000C000000}"/>
    <cellStyle name="Comma 5" xfId="14" xr:uid="{00000000-0005-0000-0000-00000D000000}"/>
    <cellStyle name="Comma 6" xfId="23" xr:uid="{00000000-0005-0000-0000-00000E000000}"/>
    <cellStyle name="Comma 7" xfId="32" xr:uid="{00000000-0005-0000-0000-00000F000000}"/>
    <cellStyle name="Comma 9 2" xfId="40" xr:uid="{00000000-0005-0000-0000-000010000000}"/>
    <cellStyle name="Comma 9 3 2 2" xfId="42" xr:uid="{00000000-0005-0000-0000-000011000000}"/>
    <cellStyle name="Comma_rama_cost_7(1).6.2007 2 2" xfId="48" xr:uid="{00000000-0005-0000-0000-000012000000}"/>
    <cellStyle name="Normal" xfId="0" builtinId="0"/>
    <cellStyle name="Normal 10" xfId="46" xr:uid="{00000000-0005-0000-0000-000014000000}"/>
    <cellStyle name="Normal 10 2" xfId="55" xr:uid="{00000000-0005-0000-0000-000015000000}"/>
    <cellStyle name="Normal 13" xfId="17" xr:uid="{00000000-0005-0000-0000-000016000000}"/>
    <cellStyle name="Normal 160" xfId="29" xr:uid="{00000000-0005-0000-0000-000017000000}"/>
    <cellStyle name="Normal 190" xfId="30" xr:uid="{00000000-0005-0000-0000-000018000000}"/>
    <cellStyle name="Normal 2" xfId="9" xr:uid="{00000000-0005-0000-0000-000019000000}"/>
    <cellStyle name="Normal 2 2" xfId="28" xr:uid="{00000000-0005-0000-0000-00001A000000}"/>
    <cellStyle name="Normal 2 3" xfId="11" xr:uid="{00000000-0005-0000-0000-00001B000000}"/>
    <cellStyle name="Normal 2 4" xfId="12" xr:uid="{00000000-0005-0000-0000-00001C000000}"/>
    <cellStyle name="Normal 3" xfId="2" xr:uid="{00000000-0005-0000-0000-00001D000000}"/>
    <cellStyle name="Normal 3 2" xfId="21" xr:uid="{00000000-0005-0000-0000-00001E000000}"/>
    <cellStyle name="Normal 3 2 2" xfId="25" xr:uid="{00000000-0005-0000-0000-00001F000000}"/>
    <cellStyle name="Normal 3 2 2 2" xfId="56" xr:uid="{00000000-0005-0000-0000-000020000000}"/>
    <cellStyle name="Normal 3 2 3" xfId="54" xr:uid="{00000000-0005-0000-0000-000021000000}"/>
    <cellStyle name="Normal 3 4 2" xfId="58" xr:uid="{00000000-0005-0000-0000-000022000000}"/>
    <cellStyle name="Normal 4" xfId="15" xr:uid="{00000000-0005-0000-0000-000023000000}"/>
    <cellStyle name="Normal 4 3" xfId="45" xr:uid="{00000000-0005-0000-0000-000024000000}"/>
    <cellStyle name="Normal 5" xfId="13" xr:uid="{00000000-0005-0000-0000-000025000000}"/>
    <cellStyle name="Normal 5 2" xfId="27" xr:uid="{00000000-0005-0000-0000-000026000000}"/>
    <cellStyle name="Normal 5 3" xfId="37" xr:uid="{00000000-0005-0000-0000-000027000000}"/>
    <cellStyle name="Normal 5 4" xfId="53" xr:uid="{00000000-0005-0000-0000-000028000000}"/>
    <cellStyle name="Normal 6" xfId="31" xr:uid="{00000000-0005-0000-0000-000029000000}"/>
    <cellStyle name="Normal 7" xfId="5" xr:uid="{00000000-0005-0000-0000-00002A000000}"/>
    <cellStyle name="Normal 7 2" xfId="18" xr:uid="{00000000-0005-0000-0000-00002B000000}"/>
    <cellStyle name="Normal 8" xfId="24" xr:uid="{00000000-0005-0000-0000-00002C000000}"/>
    <cellStyle name="Normal 9" xfId="52" xr:uid="{00000000-0005-0000-0000-00002D000000}"/>
    <cellStyle name="Normal_form-re3Oct" xfId="35" xr:uid="{00000000-0005-0000-0000-00002E000000}"/>
    <cellStyle name="Normal_PC.MC.Building_490.0,25(5) 2" xfId="47" xr:uid="{00000000-0005-0000-0000-00002F000000}"/>
    <cellStyle name="Normal_projectcontrol_บางพลีV.2_10_02_52" xfId="39" xr:uid="{00000000-0005-0000-0000-000030000000}"/>
    <cellStyle name="Normal_เวชศาสตร์เขตร้อน ชี้แจงสภา วาระ 1-3" xfId="36" xr:uid="{00000000-0005-0000-0000-000031000000}"/>
    <cellStyle name="Percent 8 2" xfId="43" xr:uid="{00000000-0005-0000-0000-000032000000}"/>
    <cellStyle name="เครื่องหมายจุลภาค 2" xfId="8" xr:uid="{00000000-0005-0000-0000-000033000000}"/>
    <cellStyle name="เครื่องหมายจุลภาค_project control 51 _ 8.5.2550 2 2 2" xfId="44" xr:uid="{00000000-0005-0000-0000-000034000000}"/>
    <cellStyle name="ปกติ 2" xfId="7" xr:uid="{00000000-0005-0000-0000-000035000000}"/>
    <cellStyle name="ปกติ 3" xfId="6" xr:uid="{00000000-0005-0000-0000-000036000000}"/>
    <cellStyle name="ปกติ 6" xfId="19" xr:uid="{00000000-0005-0000-0000-000037000000}"/>
    <cellStyle name="ปกติ_25 กันยายน 2549 2" xfId="51" xr:uid="{00000000-0005-0000-0000-000038000000}"/>
    <cellStyle name="ปกติ_Mahidol 50_Project_control 16.30 น 6" xfId="50" xr:uid="{00000000-0005-0000-0000-000039000000}"/>
    <cellStyle name="ปกติ_projectcontrol_อาคารเรียนv3_22พย49 3" xfId="33" xr:uid="{00000000-0005-0000-0000-00003A000000}"/>
  </cellStyles>
  <dxfs count="0"/>
  <tableStyles count="0" defaultTableStyle="TableStyleMedium2" defaultPivotStyle="PivotStyleLight16"/>
  <colors>
    <mruColors>
      <color rgb="FFFFE1E2"/>
      <color rgb="FF0033CC"/>
      <color rgb="FF1F4E78"/>
      <color rgb="FFACEBEA"/>
      <color rgb="FFFFD5D6"/>
      <color rgb="FFFFB3B5"/>
      <color rgb="FF000066"/>
      <color rgb="FFC7F2F1"/>
      <color rgb="FFEAFAFA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0B4AE3B-125B-45C3-A011-8FFCB0D75827}" type="doc">
      <dgm:prSet loTypeId="urn:microsoft.com/office/officeart/2005/8/layout/chevron1" loCatId="process" qsTypeId="urn:microsoft.com/office/officeart/2005/8/quickstyle/simple1" qsCatId="simple" csTypeId="urn:microsoft.com/office/officeart/2005/8/colors/colorful1" csCatId="colorful" phldr="1"/>
      <dgm:spPr/>
    </dgm:pt>
    <dgm:pt modelId="{E5C3D85B-5DBF-4B26-BD9E-671309E84780}">
      <dgm:prSet phldrT="[Text]"/>
      <dgm:spPr/>
      <dgm:t>
        <a:bodyPr/>
        <a:lstStyle/>
        <a:p>
          <a:r>
            <a:rPr lang="th-TH"/>
            <a:t>1</a:t>
          </a:r>
        </a:p>
      </dgm:t>
    </dgm:pt>
    <dgm:pt modelId="{0EC295E4-FA8F-4455-B455-72EB280BD080}" type="parTrans" cxnId="{34B42360-7111-432F-9577-C1F2159A5567}">
      <dgm:prSet/>
      <dgm:spPr/>
      <dgm:t>
        <a:bodyPr/>
        <a:lstStyle/>
        <a:p>
          <a:endParaRPr lang="th-TH"/>
        </a:p>
      </dgm:t>
    </dgm:pt>
    <dgm:pt modelId="{8DE81D1D-020B-4C51-8FA6-E3BB00145C0F}" type="sibTrans" cxnId="{34B42360-7111-432F-9577-C1F2159A5567}">
      <dgm:prSet/>
      <dgm:spPr/>
      <dgm:t>
        <a:bodyPr/>
        <a:lstStyle/>
        <a:p>
          <a:endParaRPr lang="th-TH"/>
        </a:p>
      </dgm:t>
    </dgm:pt>
    <dgm:pt modelId="{BF3D93A2-C0D7-4F76-A463-8EF0571049C5}">
      <dgm:prSet phldrT="[Text]"/>
      <dgm:spPr/>
      <dgm:t>
        <a:bodyPr/>
        <a:lstStyle/>
        <a:p>
          <a:r>
            <a:rPr lang="th-TH"/>
            <a:t>2</a:t>
          </a:r>
        </a:p>
      </dgm:t>
    </dgm:pt>
    <dgm:pt modelId="{968D9073-D3E7-4005-8D0C-B3CA3B991872}" type="parTrans" cxnId="{256A6F71-AEA1-4ECF-A291-1ABABB352DCC}">
      <dgm:prSet/>
      <dgm:spPr/>
      <dgm:t>
        <a:bodyPr/>
        <a:lstStyle/>
        <a:p>
          <a:endParaRPr lang="th-TH"/>
        </a:p>
      </dgm:t>
    </dgm:pt>
    <dgm:pt modelId="{A932F5AE-4ACE-47C9-9ABD-6FD229C5238C}" type="sibTrans" cxnId="{256A6F71-AEA1-4ECF-A291-1ABABB352DCC}">
      <dgm:prSet/>
      <dgm:spPr/>
      <dgm:t>
        <a:bodyPr/>
        <a:lstStyle/>
        <a:p>
          <a:endParaRPr lang="th-TH"/>
        </a:p>
      </dgm:t>
    </dgm:pt>
    <dgm:pt modelId="{1C0D2E47-7529-478E-9987-A9BBB10E23AD}">
      <dgm:prSet phldrT="[Text]"/>
      <dgm:spPr/>
      <dgm:t>
        <a:bodyPr/>
        <a:lstStyle/>
        <a:p>
          <a:r>
            <a:rPr lang="th-TH"/>
            <a:t>3</a:t>
          </a:r>
        </a:p>
      </dgm:t>
    </dgm:pt>
    <dgm:pt modelId="{5225FD8E-1F31-4C13-917A-0E749D9D82FA}" type="parTrans" cxnId="{FA35EA28-B7E8-422D-AF8B-B638E160009F}">
      <dgm:prSet/>
      <dgm:spPr/>
      <dgm:t>
        <a:bodyPr/>
        <a:lstStyle/>
        <a:p>
          <a:endParaRPr lang="th-TH"/>
        </a:p>
      </dgm:t>
    </dgm:pt>
    <dgm:pt modelId="{AB4E7814-568E-484A-A499-F4B401B54145}" type="sibTrans" cxnId="{FA35EA28-B7E8-422D-AF8B-B638E160009F}">
      <dgm:prSet/>
      <dgm:spPr/>
      <dgm:t>
        <a:bodyPr/>
        <a:lstStyle/>
        <a:p>
          <a:endParaRPr lang="th-TH"/>
        </a:p>
      </dgm:t>
    </dgm:pt>
    <dgm:pt modelId="{069C1996-FE62-407A-A99F-8A08D3971E81}">
      <dgm:prSet phldrT="[Text]"/>
      <dgm:spPr/>
      <dgm:t>
        <a:bodyPr/>
        <a:lstStyle/>
        <a:p>
          <a:r>
            <a:rPr lang="th-TH"/>
            <a:t>4</a:t>
          </a:r>
        </a:p>
      </dgm:t>
    </dgm:pt>
    <dgm:pt modelId="{833FF212-D84C-45DC-993D-E5DA7111B403}" type="parTrans" cxnId="{3787F70A-5A55-4193-9574-4B468CEAE8D5}">
      <dgm:prSet/>
      <dgm:spPr/>
      <dgm:t>
        <a:bodyPr/>
        <a:lstStyle/>
        <a:p>
          <a:endParaRPr lang="th-TH"/>
        </a:p>
      </dgm:t>
    </dgm:pt>
    <dgm:pt modelId="{53445B28-6374-482E-B4AD-BBBDED3191C6}" type="sibTrans" cxnId="{3787F70A-5A55-4193-9574-4B468CEAE8D5}">
      <dgm:prSet/>
      <dgm:spPr/>
      <dgm:t>
        <a:bodyPr/>
        <a:lstStyle/>
        <a:p>
          <a:endParaRPr lang="th-TH"/>
        </a:p>
      </dgm:t>
    </dgm:pt>
    <dgm:pt modelId="{635CEEE3-0C86-48D4-97AA-3AC01CD80B5A}" type="pres">
      <dgm:prSet presAssocID="{90B4AE3B-125B-45C3-A011-8FFCB0D75827}" presName="Name0" presStyleCnt="0">
        <dgm:presLayoutVars>
          <dgm:dir/>
          <dgm:animLvl val="lvl"/>
          <dgm:resizeHandles val="exact"/>
        </dgm:presLayoutVars>
      </dgm:prSet>
      <dgm:spPr/>
    </dgm:pt>
    <dgm:pt modelId="{43D87FF3-2F53-4777-8551-7153A01EC3A2}" type="pres">
      <dgm:prSet presAssocID="{E5C3D85B-5DBF-4B26-BD9E-671309E84780}" presName="parTxOnly" presStyleLbl="node1" presStyleIdx="0" presStyleCnt="4">
        <dgm:presLayoutVars>
          <dgm:chMax val="0"/>
          <dgm:chPref val="0"/>
          <dgm:bulletEnabled val="1"/>
        </dgm:presLayoutVars>
      </dgm:prSet>
      <dgm:spPr/>
    </dgm:pt>
    <dgm:pt modelId="{7CF7B7D4-FA04-4779-9F5E-FA78E38445D0}" type="pres">
      <dgm:prSet presAssocID="{8DE81D1D-020B-4C51-8FA6-E3BB00145C0F}" presName="parTxOnlySpace" presStyleCnt="0"/>
      <dgm:spPr/>
    </dgm:pt>
    <dgm:pt modelId="{53B5E52E-4002-4892-8EA8-D68A6AD4B500}" type="pres">
      <dgm:prSet presAssocID="{BF3D93A2-C0D7-4F76-A463-8EF0571049C5}" presName="parTxOnly" presStyleLbl="node1" presStyleIdx="1" presStyleCnt="4">
        <dgm:presLayoutVars>
          <dgm:chMax val="0"/>
          <dgm:chPref val="0"/>
          <dgm:bulletEnabled val="1"/>
        </dgm:presLayoutVars>
      </dgm:prSet>
      <dgm:spPr/>
    </dgm:pt>
    <dgm:pt modelId="{6247921A-9252-4FC8-B9AD-B179D5621B46}" type="pres">
      <dgm:prSet presAssocID="{A932F5AE-4ACE-47C9-9ABD-6FD229C5238C}" presName="parTxOnlySpace" presStyleCnt="0"/>
      <dgm:spPr/>
    </dgm:pt>
    <dgm:pt modelId="{4ED36CD9-94BE-4A6A-9296-A0FD95753E44}" type="pres">
      <dgm:prSet presAssocID="{1C0D2E47-7529-478E-9987-A9BBB10E23AD}" presName="parTxOnly" presStyleLbl="node1" presStyleIdx="2" presStyleCnt="4">
        <dgm:presLayoutVars>
          <dgm:chMax val="0"/>
          <dgm:chPref val="0"/>
          <dgm:bulletEnabled val="1"/>
        </dgm:presLayoutVars>
      </dgm:prSet>
      <dgm:spPr/>
    </dgm:pt>
    <dgm:pt modelId="{30AC66B7-A2EB-4AB1-80F0-E579C1BD1EF6}" type="pres">
      <dgm:prSet presAssocID="{AB4E7814-568E-484A-A499-F4B401B54145}" presName="parTxOnlySpace" presStyleCnt="0"/>
      <dgm:spPr/>
    </dgm:pt>
    <dgm:pt modelId="{4FE2B43C-5A83-4F93-8184-44A58A194E0D}" type="pres">
      <dgm:prSet presAssocID="{069C1996-FE62-407A-A99F-8A08D3971E81}" presName="parTxOnly" presStyleLbl="node1" presStyleIdx="3" presStyleCnt="4">
        <dgm:presLayoutVars>
          <dgm:chMax val="0"/>
          <dgm:chPref val="0"/>
          <dgm:bulletEnabled val="1"/>
        </dgm:presLayoutVars>
      </dgm:prSet>
      <dgm:spPr/>
    </dgm:pt>
  </dgm:ptLst>
  <dgm:cxnLst>
    <dgm:cxn modelId="{6C7AB901-F93D-4B75-9CEC-BB25FDE7B40B}" type="presOf" srcId="{069C1996-FE62-407A-A99F-8A08D3971E81}" destId="{4FE2B43C-5A83-4F93-8184-44A58A194E0D}" srcOrd="0" destOrd="0" presId="urn:microsoft.com/office/officeart/2005/8/layout/chevron1"/>
    <dgm:cxn modelId="{3787F70A-5A55-4193-9574-4B468CEAE8D5}" srcId="{90B4AE3B-125B-45C3-A011-8FFCB0D75827}" destId="{069C1996-FE62-407A-A99F-8A08D3971E81}" srcOrd="3" destOrd="0" parTransId="{833FF212-D84C-45DC-993D-E5DA7111B403}" sibTransId="{53445B28-6374-482E-B4AD-BBBDED3191C6}"/>
    <dgm:cxn modelId="{FA35EA28-B7E8-422D-AF8B-B638E160009F}" srcId="{90B4AE3B-125B-45C3-A011-8FFCB0D75827}" destId="{1C0D2E47-7529-478E-9987-A9BBB10E23AD}" srcOrd="2" destOrd="0" parTransId="{5225FD8E-1F31-4C13-917A-0E749D9D82FA}" sibTransId="{AB4E7814-568E-484A-A499-F4B401B54145}"/>
    <dgm:cxn modelId="{34B42360-7111-432F-9577-C1F2159A5567}" srcId="{90B4AE3B-125B-45C3-A011-8FFCB0D75827}" destId="{E5C3D85B-5DBF-4B26-BD9E-671309E84780}" srcOrd="0" destOrd="0" parTransId="{0EC295E4-FA8F-4455-B455-72EB280BD080}" sibTransId="{8DE81D1D-020B-4C51-8FA6-E3BB00145C0F}"/>
    <dgm:cxn modelId="{476F6243-4D5F-471F-9673-93ACA4BDF390}" type="presOf" srcId="{90B4AE3B-125B-45C3-A011-8FFCB0D75827}" destId="{635CEEE3-0C86-48D4-97AA-3AC01CD80B5A}" srcOrd="0" destOrd="0" presId="urn:microsoft.com/office/officeart/2005/8/layout/chevron1"/>
    <dgm:cxn modelId="{F07B7E66-4C0E-4CA3-BA0F-60E2B1F5F240}" type="presOf" srcId="{1C0D2E47-7529-478E-9987-A9BBB10E23AD}" destId="{4ED36CD9-94BE-4A6A-9296-A0FD95753E44}" srcOrd="0" destOrd="0" presId="urn:microsoft.com/office/officeart/2005/8/layout/chevron1"/>
    <dgm:cxn modelId="{256A6F71-AEA1-4ECF-A291-1ABABB352DCC}" srcId="{90B4AE3B-125B-45C3-A011-8FFCB0D75827}" destId="{BF3D93A2-C0D7-4F76-A463-8EF0571049C5}" srcOrd="1" destOrd="0" parTransId="{968D9073-D3E7-4005-8D0C-B3CA3B991872}" sibTransId="{A932F5AE-4ACE-47C9-9ABD-6FD229C5238C}"/>
    <dgm:cxn modelId="{7E9EB674-E217-450F-AC21-080854891DCA}" type="presOf" srcId="{BF3D93A2-C0D7-4F76-A463-8EF0571049C5}" destId="{53B5E52E-4002-4892-8EA8-D68A6AD4B500}" srcOrd="0" destOrd="0" presId="urn:microsoft.com/office/officeart/2005/8/layout/chevron1"/>
    <dgm:cxn modelId="{9E69A8DC-05F7-41A0-AC8C-6171C50F91D4}" type="presOf" srcId="{E5C3D85B-5DBF-4B26-BD9E-671309E84780}" destId="{43D87FF3-2F53-4777-8551-7153A01EC3A2}" srcOrd="0" destOrd="0" presId="urn:microsoft.com/office/officeart/2005/8/layout/chevron1"/>
    <dgm:cxn modelId="{76177C37-374E-417F-9CF2-3E1B2700480B}" type="presParOf" srcId="{635CEEE3-0C86-48D4-97AA-3AC01CD80B5A}" destId="{43D87FF3-2F53-4777-8551-7153A01EC3A2}" srcOrd="0" destOrd="0" presId="urn:microsoft.com/office/officeart/2005/8/layout/chevron1"/>
    <dgm:cxn modelId="{F88F9F77-0073-4854-8B91-B508B8B4D0EF}" type="presParOf" srcId="{635CEEE3-0C86-48D4-97AA-3AC01CD80B5A}" destId="{7CF7B7D4-FA04-4779-9F5E-FA78E38445D0}" srcOrd="1" destOrd="0" presId="urn:microsoft.com/office/officeart/2005/8/layout/chevron1"/>
    <dgm:cxn modelId="{A6D27966-3FF2-483A-BD7A-F343C2D54EE6}" type="presParOf" srcId="{635CEEE3-0C86-48D4-97AA-3AC01CD80B5A}" destId="{53B5E52E-4002-4892-8EA8-D68A6AD4B500}" srcOrd="2" destOrd="0" presId="urn:microsoft.com/office/officeart/2005/8/layout/chevron1"/>
    <dgm:cxn modelId="{FAB831BB-271A-47ED-9524-89D69B221D99}" type="presParOf" srcId="{635CEEE3-0C86-48D4-97AA-3AC01CD80B5A}" destId="{6247921A-9252-4FC8-B9AD-B179D5621B46}" srcOrd="3" destOrd="0" presId="urn:microsoft.com/office/officeart/2005/8/layout/chevron1"/>
    <dgm:cxn modelId="{BBFD12CE-F480-4881-9D90-5A8D98B608CF}" type="presParOf" srcId="{635CEEE3-0C86-48D4-97AA-3AC01CD80B5A}" destId="{4ED36CD9-94BE-4A6A-9296-A0FD95753E44}" srcOrd="4" destOrd="0" presId="urn:microsoft.com/office/officeart/2005/8/layout/chevron1"/>
    <dgm:cxn modelId="{B70BFBC4-8377-49C6-9179-FD84633164FB}" type="presParOf" srcId="{635CEEE3-0C86-48D4-97AA-3AC01CD80B5A}" destId="{30AC66B7-A2EB-4AB1-80F0-E579C1BD1EF6}" srcOrd="5" destOrd="0" presId="urn:microsoft.com/office/officeart/2005/8/layout/chevron1"/>
    <dgm:cxn modelId="{D8F868B2-9735-4EB4-B324-CF78D557F18F}" type="presParOf" srcId="{635CEEE3-0C86-48D4-97AA-3AC01CD80B5A}" destId="{4FE2B43C-5A83-4F93-8184-44A58A194E0D}" srcOrd="6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0B4AE3B-125B-45C3-A011-8FFCB0D75827}" type="doc">
      <dgm:prSet loTypeId="urn:microsoft.com/office/officeart/2005/8/layout/chevron1" loCatId="process" qsTypeId="urn:microsoft.com/office/officeart/2005/8/quickstyle/simple1" qsCatId="simple" csTypeId="urn:microsoft.com/office/officeart/2005/8/colors/colorful1" csCatId="colorful" phldr="1"/>
      <dgm:spPr/>
    </dgm:pt>
    <dgm:pt modelId="{E5C3D85B-5DBF-4B26-BD9E-671309E84780}">
      <dgm:prSet phldrT="[Text]"/>
      <dgm:spPr/>
      <dgm:t>
        <a:bodyPr/>
        <a:lstStyle/>
        <a:p>
          <a:r>
            <a:rPr lang="th-TH"/>
            <a:t>1</a:t>
          </a:r>
        </a:p>
      </dgm:t>
    </dgm:pt>
    <dgm:pt modelId="{0EC295E4-FA8F-4455-B455-72EB280BD080}" type="parTrans" cxnId="{34B42360-7111-432F-9577-C1F2159A5567}">
      <dgm:prSet/>
      <dgm:spPr/>
      <dgm:t>
        <a:bodyPr/>
        <a:lstStyle/>
        <a:p>
          <a:endParaRPr lang="th-TH"/>
        </a:p>
      </dgm:t>
    </dgm:pt>
    <dgm:pt modelId="{8DE81D1D-020B-4C51-8FA6-E3BB00145C0F}" type="sibTrans" cxnId="{34B42360-7111-432F-9577-C1F2159A5567}">
      <dgm:prSet/>
      <dgm:spPr/>
      <dgm:t>
        <a:bodyPr/>
        <a:lstStyle/>
        <a:p>
          <a:endParaRPr lang="th-TH"/>
        </a:p>
      </dgm:t>
    </dgm:pt>
    <dgm:pt modelId="{BF3D93A2-C0D7-4F76-A463-8EF0571049C5}">
      <dgm:prSet phldrT="[Text]"/>
      <dgm:spPr/>
      <dgm:t>
        <a:bodyPr/>
        <a:lstStyle/>
        <a:p>
          <a:r>
            <a:rPr lang="th-TH"/>
            <a:t>2</a:t>
          </a:r>
        </a:p>
      </dgm:t>
    </dgm:pt>
    <dgm:pt modelId="{968D9073-D3E7-4005-8D0C-B3CA3B991872}" type="parTrans" cxnId="{256A6F71-AEA1-4ECF-A291-1ABABB352DCC}">
      <dgm:prSet/>
      <dgm:spPr/>
      <dgm:t>
        <a:bodyPr/>
        <a:lstStyle/>
        <a:p>
          <a:endParaRPr lang="th-TH"/>
        </a:p>
      </dgm:t>
    </dgm:pt>
    <dgm:pt modelId="{A932F5AE-4ACE-47C9-9ABD-6FD229C5238C}" type="sibTrans" cxnId="{256A6F71-AEA1-4ECF-A291-1ABABB352DCC}">
      <dgm:prSet/>
      <dgm:spPr/>
      <dgm:t>
        <a:bodyPr/>
        <a:lstStyle/>
        <a:p>
          <a:endParaRPr lang="th-TH"/>
        </a:p>
      </dgm:t>
    </dgm:pt>
    <dgm:pt modelId="{1C0D2E47-7529-478E-9987-A9BBB10E23AD}">
      <dgm:prSet phldrT="[Text]"/>
      <dgm:spPr/>
      <dgm:t>
        <a:bodyPr/>
        <a:lstStyle/>
        <a:p>
          <a:r>
            <a:rPr lang="th-TH"/>
            <a:t>3</a:t>
          </a:r>
        </a:p>
      </dgm:t>
    </dgm:pt>
    <dgm:pt modelId="{5225FD8E-1F31-4C13-917A-0E749D9D82FA}" type="parTrans" cxnId="{FA35EA28-B7E8-422D-AF8B-B638E160009F}">
      <dgm:prSet/>
      <dgm:spPr/>
      <dgm:t>
        <a:bodyPr/>
        <a:lstStyle/>
        <a:p>
          <a:endParaRPr lang="th-TH"/>
        </a:p>
      </dgm:t>
    </dgm:pt>
    <dgm:pt modelId="{AB4E7814-568E-484A-A499-F4B401B54145}" type="sibTrans" cxnId="{FA35EA28-B7E8-422D-AF8B-B638E160009F}">
      <dgm:prSet/>
      <dgm:spPr/>
      <dgm:t>
        <a:bodyPr/>
        <a:lstStyle/>
        <a:p>
          <a:endParaRPr lang="th-TH"/>
        </a:p>
      </dgm:t>
    </dgm:pt>
    <dgm:pt modelId="{635CEEE3-0C86-48D4-97AA-3AC01CD80B5A}" type="pres">
      <dgm:prSet presAssocID="{90B4AE3B-125B-45C3-A011-8FFCB0D75827}" presName="Name0" presStyleCnt="0">
        <dgm:presLayoutVars>
          <dgm:dir/>
          <dgm:animLvl val="lvl"/>
          <dgm:resizeHandles val="exact"/>
        </dgm:presLayoutVars>
      </dgm:prSet>
      <dgm:spPr/>
    </dgm:pt>
    <dgm:pt modelId="{43D87FF3-2F53-4777-8551-7153A01EC3A2}" type="pres">
      <dgm:prSet presAssocID="{E5C3D85B-5DBF-4B26-BD9E-671309E84780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7CF7B7D4-FA04-4779-9F5E-FA78E38445D0}" type="pres">
      <dgm:prSet presAssocID="{8DE81D1D-020B-4C51-8FA6-E3BB00145C0F}" presName="parTxOnlySpace" presStyleCnt="0"/>
      <dgm:spPr/>
    </dgm:pt>
    <dgm:pt modelId="{53B5E52E-4002-4892-8EA8-D68A6AD4B500}" type="pres">
      <dgm:prSet presAssocID="{BF3D93A2-C0D7-4F76-A463-8EF0571049C5}" presName="parTxOnly" presStyleLbl="node1" presStyleIdx="1" presStyleCnt="3" custLinFactNeighborX="-11871">
        <dgm:presLayoutVars>
          <dgm:chMax val="0"/>
          <dgm:chPref val="0"/>
          <dgm:bulletEnabled val="1"/>
        </dgm:presLayoutVars>
      </dgm:prSet>
      <dgm:spPr/>
    </dgm:pt>
    <dgm:pt modelId="{6247921A-9252-4FC8-B9AD-B179D5621B46}" type="pres">
      <dgm:prSet presAssocID="{A932F5AE-4ACE-47C9-9ABD-6FD229C5238C}" presName="parTxOnlySpace" presStyleCnt="0"/>
      <dgm:spPr/>
    </dgm:pt>
    <dgm:pt modelId="{4ED36CD9-94BE-4A6A-9296-A0FD95753E44}" type="pres">
      <dgm:prSet presAssocID="{1C0D2E47-7529-478E-9987-A9BBB10E23AD}" presName="parTxOnly" presStyleLbl="node1" presStyleIdx="2" presStyleCnt="3">
        <dgm:presLayoutVars>
          <dgm:chMax val="0"/>
          <dgm:chPref val="0"/>
          <dgm:bulletEnabled val="1"/>
        </dgm:presLayoutVars>
      </dgm:prSet>
      <dgm:spPr/>
    </dgm:pt>
  </dgm:ptLst>
  <dgm:cxnLst>
    <dgm:cxn modelId="{BE042D12-1F0B-4EB2-94B6-3E38DD8E8E19}" type="presOf" srcId="{1C0D2E47-7529-478E-9987-A9BBB10E23AD}" destId="{4ED36CD9-94BE-4A6A-9296-A0FD95753E44}" srcOrd="0" destOrd="0" presId="urn:microsoft.com/office/officeart/2005/8/layout/chevron1"/>
    <dgm:cxn modelId="{D1E23E1D-9166-48FD-BE0D-6E1CFA3176BA}" type="presOf" srcId="{90B4AE3B-125B-45C3-A011-8FFCB0D75827}" destId="{635CEEE3-0C86-48D4-97AA-3AC01CD80B5A}" srcOrd="0" destOrd="0" presId="urn:microsoft.com/office/officeart/2005/8/layout/chevron1"/>
    <dgm:cxn modelId="{FA35EA28-B7E8-422D-AF8B-B638E160009F}" srcId="{90B4AE3B-125B-45C3-A011-8FFCB0D75827}" destId="{1C0D2E47-7529-478E-9987-A9BBB10E23AD}" srcOrd="2" destOrd="0" parTransId="{5225FD8E-1F31-4C13-917A-0E749D9D82FA}" sibTransId="{AB4E7814-568E-484A-A499-F4B401B54145}"/>
    <dgm:cxn modelId="{34B42360-7111-432F-9577-C1F2159A5567}" srcId="{90B4AE3B-125B-45C3-A011-8FFCB0D75827}" destId="{E5C3D85B-5DBF-4B26-BD9E-671309E84780}" srcOrd="0" destOrd="0" parTransId="{0EC295E4-FA8F-4455-B455-72EB280BD080}" sibTransId="{8DE81D1D-020B-4C51-8FA6-E3BB00145C0F}"/>
    <dgm:cxn modelId="{256A6F71-AEA1-4ECF-A291-1ABABB352DCC}" srcId="{90B4AE3B-125B-45C3-A011-8FFCB0D75827}" destId="{BF3D93A2-C0D7-4F76-A463-8EF0571049C5}" srcOrd="1" destOrd="0" parTransId="{968D9073-D3E7-4005-8D0C-B3CA3B991872}" sibTransId="{A932F5AE-4ACE-47C9-9ABD-6FD229C5238C}"/>
    <dgm:cxn modelId="{6CD30C7D-424B-4BF5-8565-472E9D19C989}" type="presOf" srcId="{BF3D93A2-C0D7-4F76-A463-8EF0571049C5}" destId="{53B5E52E-4002-4892-8EA8-D68A6AD4B500}" srcOrd="0" destOrd="0" presId="urn:microsoft.com/office/officeart/2005/8/layout/chevron1"/>
    <dgm:cxn modelId="{649C3BA3-D145-4132-A2ED-463DF5AB37F2}" type="presOf" srcId="{E5C3D85B-5DBF-4B26-BD9E-671309E84780}" destId="{43D87FF3-2F53-4777-8551-7153A01EC3A2}" srcOrd="0" destOrd="0" presId="urn:microsoft.com/office/officeart/2005/8/layout/chevron1"/>
    <dgm:cxn modelId="{344EA2C4-E246-4CB8-A47B-C51A545F3DAE}" type="presParOf" srcId="{635CEEE3-0C86-48D4-97AA-3AC01CD80B5A}" destId="{43D87FF3-2F53-4777-8551-7153A01EC3A2}" srcOrd="0" destOrd="0" presId="urn:microsoft.com/office/officeart/2005/8/layout/chevron1"/>
    <dgm:cxn modelId="{1C94AEF7-98C7-4150-843F-750AD74C6713}" type="presParOf" srcId="{635CEEE3-0C86-48D4-97AA-3AC01CD80B5A}" destId="{7CF7B7D4-FA04-4779-9F5E-FA78E38445D0}" srcOrd="1" destOrd="0" presId="urn:microsoft.com/office/officeart/2005/8/layout/chevron1"/>
    <dgm:cxn modelId="{7F5D3310-EC4A-44E9-9654-4627FABE64B8}" type="presParOf" srcId="{635CEEE3-0C86-48D4-97AA-3AC01CD80B5A}" destId="{53B5E52E-4002-4892-8EA8-D68A6AD4B500}" srcOrd="2" destOrd="0" presId="urn:microsoft.com/office/officeart/2005/8/layout/chevron1"/>
    <dgm:cxn modelId="{AFF27E15-D8E7-4885-BAF4-645E46F8FFA9}" type="presParOf" srcId="{635CEEE3-0C86-48D4-97AA-3AC01CD80B5A}" destId="{6247921A-9252-4FC8-B9AD-B179D5621B46}" srcOrd="3" destOrd="0" presId="urn:microsoft.com/office/officeart/2005/8/layout/chevron1"/>
    <dgm:cxn modelId="{B8DBCD39-3E3E-4E52-95DD-1ED61CF7EA27}" type="presParOf" srcId="{635CEEE3-0C86-48D4-97AA-3AC01CD80B5A}" destId="{4ED36CD9-94BE-4A6A-9296-A0FD95753E44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3D87FF3-2F53-4777-8551-7153A01EC3A2}">
      <dsp:nvSpPr>
        <dsp:cNvPr id="0" name=""/>
        <dsp:cNvSpPr/>
      </dsp:nvSpPr>
      <dsp:spPr>
        <a:xfrm>
          <a:off x="3455" y="967929"/>
          <a:ext cx="2011547" cy="804619"/>
        </a:xfrm>
        <a:prstGeom prst="chevr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2024" tIns="64008" rIns="64008" bIns="64008" numCol="1" spcCol="1270" anchor="ctr" anchorCtr="0">
          <a:noAutofit/>
        </a:bodyPr>
        <a:lstStyle/>
        <a:p>
          <a:pPr marL="0" lvl="0" indent="0" algn="ctr" defTabSz="2133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4800" kern="1200"/>
            <a:t>1</a:t>
          </a:r>
        </a:p>
      </dsp:txBody>
      <dsp:txXfrm>
        <a:off x="405765" y="967929"/>
        <a:ext cx="1206928" cy="804619"/>
      </dsp:txXfrm>
    </dsp:sp>
    <dsp:sp modelId="{53B5E52E-4002-4892-8EA8-D68A6AD4B500}">
      <dsp:nvSpPr>
        <dsp:cNvPr id="0" name=""/>
        <dsp:cNvSpPr/>
      </dsp:nvSpPr>
      <dsp:spPr>
        <a:xfrm>
          <a:off x="1813848" y="967929"/>
          <a:ext cx="2011547" cy="804619"/>
        </a:xfrm>
        <a:prstGeom prst="chevron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2024" tIns="64008" rIns="64008" bIns="64008" numCol="1" spcCol="1270" anchor="ctr" anchorCtr="0">
          <a:noAutofit/>
        </a:bodyPr>
        <a:lstStyle/>
        <a:p>
          <a:pPr marL="0" lvl="0" indent="0" algn="ctr" defTabSz="2133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4800" kern="1200"/>
            <a:t>2</a:t>
          </a:r>
        </a:p>
      </dsp:txBody>
      <dsp:txXfrm>
        <a:off x="2216158" y="967929"/>
        <a:ext cx="1206928" cy="804619"/>
      </dsp:txXfrm>
    </dsp:sp>
    <dsp:sp modelId="{4ED36CD9-94BE-4A6A-9296-A0FD95753E44}">
      <dsp:nvSpPr>
        <dsp:cNvPr id="0" name=""/>
        <dsp:cNvSpPr/>
      </dsp:nvSpPr>
      <dsp:spPr>
        <a:xfrm>
          <a:off x="3624241" y="967929"/>
          <a:ext cx="2011547" cy="804619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2024" tIns="64008" rIns="64008" bIns="64008" numCol="1" spcCol="1270" anchor="ctr" anchorCtr="0">
          <a:noAutofit/>
        </a:bodyPr>
        <a:lstStyle/>
        <a:p>
          <a:pPr marL="0" lvl="0" indent="0" algn="ctr" defTabSz="2133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4800" kern="1200"/>
            <a:t>3</a:t>
          </a:r>
        </a:p>
      </dsp:txBody>
      <dsp:txXfrm>
        <a:off x="4026551" y="967929"/>
        <a:ext cx="1206928" cy="804619"/>
      </dsp:txXfrm>
    </dsp:sp>
    <dsp:sp modelId="{4FE2B43C-5A83-4F93-8184-44A58A194E0D}">
      <dsp:nvSpPr>
        <dsp:cNvPr id="0" name=""/>
        <dsp:cNvSpPr/>
      </dsp:nvSpPr>
      <dsp:spPr>
        <a:xfrm>
          <a:off x="5434634" y="967929"/>
          <a:ext cx="2011547" cy="804619"/>
        </a:xfrm>
        <a:prstGeom prst="chevron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2024" tIns="64008" rIns="64008" bIns="64008" numCol="1" spcCol="1270" anchor="ctr" anchorCtr="0">
          <a:noAutofit/>
        </a:bodyPr>
        <a:lstStyle/>
        <a:p>
          <a:pPr marL="0" lvl="0" indent="0" algn="ctr" defTabSz="2133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4800" kern="1200"/>
            <a:t>4</a:t>
          </a:r>
        </a:p>
      </dsp:txBody>
      <dsp:txXfrm>
        <a:off x="5836944" y="967929"/>
        <a:ext cx="1206928" cy="804619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3D87FF3-2F53-4777-8551-7153A01EC3A2}">
      <dsp:nvSpPr>
        <dsp:cNvPr id="0" name=""/>
        <dsp:cNvSpPr/>
      </dsp:nvSpPr>
      <dsp:spPr>
        <a:xfrm>
          <a:off x="1405" y="47207"/>
          <a:ext cx="1712258" cy="684903"/>
        </a:xfrm>
        <a:prstGeom prst="chevr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64021" tIns="54674" rIns="54674" bIns="54674" numCol="1" spcCol="1270" anchor="ctr" anchorCtr="0">
          <a:noAutofit/>
        </a:bodyPr>
        <a:lstStyle/>
        <a:p>
          <a:pPr marL="0" lvl="0" indent="0" algn="ctr" defTabSz="1822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4100" kern="1200"/>
            <a:t>1</a:t>
          </a:r>
        </a:p>
      </dsp:txBody>
      <dsp:txXfrm>
        <a:off x="343857" y="47207"/>
        <a:ext cx="1027355" cy="684903"/>
      </dsp:txXfrm>
    </dsp:sp>
    <dsp:sp modelId="{53B5E52E-4002-4892-8EA8-D68A6AD4B500}">
      <dsp:nvSpPr>
        <dsp:cNvPr id="0" name=""/>
        <dsp:cNvSpPr/>
      </dsp:nvSpPr>
      <dsp:spPr>
        <a:xfrm>
          <a:off x="1522111" y="47207"/>
          <a:ext cx="1712258" cy="684903"/>
        </a:xfrm>
        <a:prstGeom prst="chevron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64021" tIns="54674" rIns="54674" bIns="54674" numCol="1" spcCol="1270" anchor="ctr" anchorCtr="0">
          <a:noAutofit/>
        </a:bodyPr>
        <a:lstStyle/>
        <a:p>
          <a:pPr marL="0" lvl="0" indent="0" algn="ctr" defTabSz="1822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4100" kern="1200"/>
            <a:t>2</a:t>
          </a:r>
        </a:p>
      </dsp:txBody>
      <dsp:txXfrm>
        <a:off x="1864563" y="47207"/>
        <a:ext cx="1027355" cy="684903"/>
      </dsp:txXfrm>
    </dsp:sp>
    <dsp:sp modelId="{4ED36CD9-94BE-4A6A-9296-A0FD95753E44}">
      <dsp:nvSpPr>
        <dsp:cNvPr id="0" name=""/>
        <dsp:cNvSpPr/>
      </dsp:nvSpPr>
      <dsp:spPr>
        <a:xfrm>
          <a:off x="3083470" y="47207"/>
          <a:ext cx="1712258" cy="684903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64021" tIns="54674" rIns="54674" bIns="54674" numCol="1" spcCol="1270" anchor="ctr" anchorCtr="0">
          <a:noAutofit/>
        </a:bodyPr>
        <a:lstStyle/>
        <a:p>
          <a:pPr marL="0" lvl="0" indent="0" algn="ctr" defTabSz="1822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4100" kern="1200"/>
            <a:t>3</a:t>
          </a:r>
        </a:p>
      </dsp:txBody>
      <dsp:txXfrm>
        <a:off x="3425922" y="47207"/>
        <a:ext cx="1027355" cy="68490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76200</xdr:rowOff>
    </xdr:from>
    <xdr:to>
      <xdr:col>15</xdr:col>
      <xdr:colOff>390525</xdr:colOff>
      <xdr:row>1</xdr:row>
      <xdr:rowOff>47626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00850" y="76200"/>
          <a:ext cx="1343025" cy="323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เอกสารนำส่ง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4024615</xdr:colOff>
      <xdr:row>0</xdr:row>
      <xdr:rowOff>162048</xdr:rowOff>
    </xdr:from>
    <xdr:ext cx="1416407" cy="32146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8491065" y="162048"/>
          <a:ext cx="1416407" cy="321469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</a:t>
          </a:r>
        </a:p>
      </xdr:txBody>
    </xdr:sp>
    <xdr:clientData/>
  </xdr:oneCellAnchor>
  <xdr:twoCellAnchor>
    <xdr:from>
      <xdr:col>0</xdr:col>
      <xdr:colOff>78440</xdr:colOff>
      <xdr:row>4</xdr:row>
      <xdr:rowOff>802822</xdr:rowOff>
    </xdr:from>
    <xdr:to>
      <xdr:col>0</xdr:col>
      <xdr:colOff>661147</xdr:colOff>
      <xdr:row>15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8440" y="3012622"/>
          <a:ext cx="582707" cy="5448176"/>
        </a:xfrm>
        <a:prstGeom prst="rect">
          <a:avLst/>
        </a:prstGeom>
        <a:noFill/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483577</xdr:colOff>
      <xdr:row>15</xdr:row>
      <xdr:rowOff>51956</xdr:rowOff>
    </xdr:from>
    <xdr:to>
      <xdr:col>0</xdr:col>
      <xdr:colOff>483577</xdr:colOff>
      <xdr:row>17</xdr:row>
      <xdr:rowOff>39967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483577" y="8567306"/>
          <a:ext cx="0" cy="521411"/>
        </a:xfrm>
        <a:prstGeom prst="straightConnector1">
          <a:avLst/>
        </a:prstGeom>
        <a:ln w="19050"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11635</xdr:colOff>
      <xdr:row>17</xdr:row>
      <xdr:rowOff>54619</xdr:rowOff>
    </xdr:from>
    <xdr:ext cx="3148853" cy="141194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1635" y="9103369"/>
          <a:ext cx="3148853" cy="1411942"/>
        </a:xfrm>
        <a:prstGeom prst="roundRect">
          <a:avLst/>
        </a:prstGeom>
        <a:solidFill>
          <a:schemeClr val="bg1"/>
        </a:solidFill>
        <a:ln w="38100">
          <a:solidFill>
            <a:srgbClr val="FF006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ให้ลำดับความสำคัญรวมกันระหว่างครุภัณฑ์กับสิ่งก่อสร้าง</a:t>
          </a:r>
        </a:p>
      </xdr:txBody>
    </xdr:sp>
    <xdr:clientData/>
  </xdr:oneCellAnchor>
  <xdr:oneCellAnchor>
    <xdr:from>
      <xdr:col>6</xdr:col>
      <xdr:colOff>1364715</xdr:colOff>
      <xdr:row>18</xdr:row>
      <xdr:rowOff>172890</xdr:rowOff>
    </xdr:from>
    <xdr:ext cx="1860177" cy="121023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269715" y="8241926"/>
          <a:ext cx="1860177" cy="1210236"/>
        </a:xfrm>
        <a:prstGeom prst="roundRect">
          <a:avLst/>
        </a:prstGeom>
        <a:solidFill>
          <a:schemeClr val="bg1"/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ชื่อย่อ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ไม่เกิน 40 ตัวอักษร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7</xdr:col>
      <xdr:colOff>1355911</xdr:colOff>
      <xdr:row>18</xdr:row>
      <xdr:rowOff>100853</xdr:rowOff>
    </xdr:from>
    <xdr:ext cx="2286000" cy="9525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6327961" y="9387728"/>
          <a:ext cx="2286000" cy="952500"/>
        </a:xfrm>
        <a:prstGeom prst="roundRect">
          <a:avLst/>
        </a:prstGeom>
        <a:solidFill>
          <a:schemeClr val="bg1"/>
        </a:solidFill>
        <a:ln w="38100">
          <a:solidFill>
            <a:srgbClr val="FF99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ชื่อเต็ม</a:t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ไม่เกิน 200 ตัวอักษร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5</xdr:col>
      <xdr:colOff>635000</xdr:colOff>
      <xdr:row>4</xdr:row>
      <xdr:rowOff>789214</xdr:rowOff>
    </xdr:from>
    <xdr:to>
      <xdr:col>6</xdr:col>
      <xdr:colOff>2667000</xdr:colOff>
      <xdr:row>15</xdr:row>
      <xdr:rowOff>68036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3873500" y="3477381"/>
          <a:ext cx="2698750" cy="4083655"/>
        </a:xfrm>
        <a:prstGeom prst="rect">
          <a:avLst/>
        </a:prstGeom>
        <a:noFill/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1770530</xdr:colOff>
      <xdr:row>15</xdr:row>
      <xdr:rowOff>122465</xdr:rowOff>
    </xdr:from>
    <xdr:to>
      <xdr:col>6</xdr:col>
      <xdr:colOff>1770530</xdr:colOff>
      <xdr:row>18</xdr:row>
      <xdr:rowOff>145676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018430" y="8637815"/>
          <a:ext cx="0" cy="794736"/>
        </a:xfrm>
        <a:prstGeom prst="straightConnector1">
          <a:avLst/>
        </a:prstGeom>
        <a:ln w="1905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22411</xdr:colOff>
      <xdr:row>4</xdr:row>
      <xdr:rowOff>775606</xdr:rowOff>
    </xdr:from>
    <xdr:to>
      <xdr:col>7</xdr:col>
      <xdr:colOff>3686735</xdr:colOff>
      <xdr:row>15</xdr:row>
      <xdr:rowOff>68036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994461" y="2985406"/>
          <a:ext cx="3664324" cy="5597980"/>
        </a:xfrm>
        <a:prstGeom prst="rect">
          <a:avLst/>
        </a:prstGeom>
        <a:noFill/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2129117</xdr:colOff>
      <xdr:row>15</xdr:row>
      <xdr:rowOff>68036</xdr:rowOff>
    </xdr:from>
    <xdr:to>
      <xdr:col>7</xdr:col>
      <xdr:colOff>2129117</xdr:colOff>
      <xdr:row>18</xdr:row>
      <xdr:rowOff>112059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7101167" y="8583386"/>
          <a:ext cx="0" cy="815548"/>
        </a:xfrm>
        <a:prstGeom prst="straightConnector1">
          <a:avLst/>
        </a:prstGeom>
        <a:ln w="19050">
          <a:solidFill>
            <a:srgbClr val="FF99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89647</xdr:colOff>
      <xdr:row>5</xdr:row>
      <xdr:rowOff>89647</xdr:rowOff>
    </xdr:from>
    <xdr:ext cx="8796618" cy="364191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4034247" y="3185272"/>
          <a:ext cx="8796618" cy="3641912"/>
        </a:xfrm>
        <a:prstGeom prst="roundRect">
          <a:avLst/>
        </a:prstGeom>
        <a:solidFill>
          <a:schemeClr val="bg1"/>
        </a:solidFill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3200" b="1">
              <a:latin typeface="TH SarabunPSK" panose="020B0500040200020003" pitchFamily="34" charset="-34"/>
              <a:cs typeface="TH SarabunPSK" panose="020B0500040200020003" pitchFamily="34" charset="-34"/>
            </a:rPr>
            <a:t>กรุณาระบุวันที่ด้วย</a:t>
          </a:r>
          <a:r>
            <a:rPr lang="en-US" sz="32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DDMMYYYY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เช่น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03012020</a:t>
          </a:r>
        </a:p>
        <a:p>
          <a:pPr lvl="3" algn="l"/>
          <a:b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32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ข้อมูลต้องมี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1. วันที่ประกาศ/วันที่อนุมัติ </a:t>
          </a:r>
          <a:r>
            <a:rPr lang="en-US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แผน</a:t>
          </a:r>
          <a:r>
            <a:rPr lang="en-US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b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		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</a:t>
          </a:r>
          <a:r>
            <a:rPr lang="th-TH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วันที่ลงนามในสัญญา 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แผน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th-TH" sz="3200" b="1" baseline="0">
            <a:solidFill>
              <a:schemeClr val="dk1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lvl="6" algn="l"/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3. วันที่ตรวจรับ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อย่างน้อย 1 งวด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28</xdr:col>
      <xdr:colOff>100853</xdr:colOff>
      <xdr:row>5</xdr:row>
      <xdr:rowOff>18554</xdr:rowOff>
    </xdr:from>
    <xdr:to>
      <xdr:col>28</xdr:col>
      <xdr:colOff>851647</xdr:colOff>
      <xdr:row>15</xdr:row>
      <xdr:rowOff>53192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23682032" y="3583625"/>
          <a:ext cx="750794" cy="3926281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28</xdr:col>
      <xdr:colOff>504263</xdr:colOff>
      <xdr:row>15</xdr:row>
      <xdr:rowOff>103908</xdr:rowOff>
    </xdr:from>
    <xdr:to>
      <xdr:col>28</xdr:col>
      <xdr:colOff>504263</xdr:colOff>
      <xdr:row>17</xdr:row>
      <xdr:rowOff>97794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>
          <a:off x="24440588" y="8619258"/>
          <a:ext cx="0" cy="527286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168087</xdr:colOff>
      <xdr:row>17</xdr:row>
      <xdr:rowOff>121230</xdr:rowOff>
    </xdr:from>
    <xdr:ext cx="2129117" cy="87405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23056662" y="9169980"/>
          <a:ext cx="2129117" cy="874058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หลักหน่วยและหลักสิบ</a:t>
          </a:r>
        </a:p>
        <a:p>
          <a:pPr algn="ctr"/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ไม่จำเป็น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ต้องเป็นศูนย์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twoCellAnchor>
    <xdr:from>
      <xdr:col>29</xdr:col>
      <xdr:colOff>159282</xdr:colOff>
      <xdr:row>5</xdr:row>
      <xdr:rowOff>42057</xdr:rowOff>
    </xdr:from>
    <xdr:to>
      <xdr:col>30</xdr:col>
      <xdr:colOff>10405</xdr:colOff>
      <xdr:row>15</xdr:row>
      <xdr:rowOff>76694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24624925" y="3607128"/>
          <a:ext cx="694766" cy="3926280"/>
        </a:xfrm>
        <a:prstGeom prst="rect">
          <a:avLst/>
        </a:prstGeom>
        <a:noFill/>
        <a:ln w="38100">
          <a:solidFill>
            <a:srgbClr val="FFA7C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29</xdr:col>
      <xdr:colOff>506301</xdr:colOff>
      <xdr:row>22</xdr:row>
      <xdr:rowOff>221061</xdr:rowOff>
    </xdr:from>
    <xdr:ext cx="4829737" cy="136711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25328451" y="10460436"/>
          <a:ext cx="4829737" cy="1367118"/>
        </a:xfrm>
        <a:prstGeom prst="roundRect">
          <a:avLst/>
        </a:prstGeom>
        <a:solidFill>
          <a:schemeClr val="bg1"/>
        </a:solidFill>
        <a:ln w="38100">
          <a:solidFill>
            <a:srgbClr val="FFA7C4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หลักหน่วยและหลักสิบ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ต้องเป็นศูนย์</a:t>
          </a:r>
          <a:r>
            <a:rPr lang="th-TH" sz="20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เท่านั้น</a:t>
          </a:r>
          <a:br>
            <a:rPr lang="en-US" sz="20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 baseline="0">
              <a:solidFill>
                <a:schemeClr val="accent5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และยอดจะต้องเท่ากับยอดงบลงทุนในเอกสารหมายเลข </a:t>
          </a:r>
          <a:r>
            <a:rPr lang="en-US" sz="2000" b="1" u="none" baseline="0">
              <a:solidFill>
                <a:schemeClr val="accent5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endParaRPr lang="th-TH" sz="2000" b="1" u="none" baseline="0">
            <a:solidFill>
              <a:schemeClr val="accent5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000" b="1" u="none" baseline="0">
              <a:solidFill>
                <a:schemeClr val="accent5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ในผลผลิต และยุทธศาสตร์เดียวกัน</a:t>
          </a:r>
        </a:p>
      </xdr:txBody>
    </xdr:sp>
    <xdr:clientData/>
  </xdr:oneCellAnchor>
  <xdr:twoCellAnchor>
    <xdr:from>
      <xdr:col>29</xdr:col>
      <xdr:colOff>506664</xdr:colOff>
      <xdr:row>15</xdr:row>
      <xdr:rowOff>76694</xdr:rowOff>
    </xdr:from>
    <xdr:to>
      <xdr:col>32</xdr:col>
      <xdr:colOff>260138</xdr:colOff>
      <xdr:row>22</xdr:row>
      <xdr:rowOff>185699</xdr:rowOff>
    </xdr:to>
    <xdr:cxnSp macro="">
      <xdr:nvCxnSpPr>
        <xdr:cNvPr id="18" name="Elbow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>
          <a:stCxn id="16" idx="2"/>
        </xdr:cNvCxnSpPr>
      </xdr:nvCxnSpPr>
      <xdr:spPr>
        <a:xfrm rot="16200000" flipH="1">
          <a:off x="24991845" y="7513870"/>
          <a:ext cx="1877934" cy="1917010"/>
        </a:xfrm>
        <a:prstGeom prst="bentConnector3">
          <a:avLst>
            <a:gd name="adj1" fmla="val 50000"/>
          </a:avLst>
        </a:prstGeom>
        <a:ln w="19050">
          <a:solidFill>
            <a:srgbClr val="FFA7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123265</xdr:colOff>
      <xdr:row>5</xdr:row>
      <xdr:rowOff>69272</xdr:rowOff>
    </xdr:from>
    <xdr:to>
      <xdr:col>55</xdr:col>
      <xdr:colOff>432955</xdr:colOff>
      <xdr:row>15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36013465" y="3164897"/>
          <a:ext cx="309690" cy="5313219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55</xdr:col>
      <xdr:colOff>283351</xdr:colOff>
      <xdr:row>4</xdr:row>
      <xdr:rowOff>669152</xdr:rowOff>
    </xdr:from>
    <xdr:to>
      <xdr:col>56</xdr:col>
      <xdr:colOff>193703</xdr:colOff>
      <xdr:row>4</xdr:row>
      <xdr:rowOff>785693</xdr:rowOff>
    </xdr:to>
    <xdr:cxnSp macro="">
      <xdr:nvCxnSpPr>
        <xdr:cNvPr id="21" name="Elbow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5400000" flipH="1" flipV="1">
          <a:off x="45954685" y="3031032"/>
          <a:ext cx="116541" cy="400209"/>
        </a:xfrm>
        <a:prstGeom prst="bentConnector2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56</xdr:col>
      <xdr:colOff>240927</xdr:colOff>
      <xdr:row>4</xdr:row>
      <xdr:rowOff>385803</xdr:rowOff>
    </xdr:from>
    <xdr:ext cx="4224618" cy="459441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46260284" y="2889517"/>
          <a:ext cx="4224618" cy="459441"/>
        </a:xfrm>
        <a:prstGeom prst="roundRect">
          <a:avLst/>
        </a:prstGeom>
        <a:solidFill>
          <a:schemeClr val="bg1"/>
        </a:solidFill>
        <a:ln w="38100"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ชื่อส่วนงานเป็นตัวอักษรภาษาอังกฤษ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ตัวพิมพ์ใหญ่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 ตัวอักษร</a:t>
          </a:r>
        </a:p>
      </xdr:txBody>
    </xdr:sp>
    <xdr:clientData/>
  </xdr:oneCellAnchor>
  <xdr:twoCellAnchor>
    <xdr:from>
      <xdr:col>78</xdr:col>
      <xdr:colOff>56029</xdr:colOff>
      <xdr:row>13</xdr:row>
      <xdr:rowOff>190500</xdr:rowOff>
    </xdr:from>
    <xdr:to>
      <xdr:col>82</xdr:col>
      <xdr:colOff>381001</xdr:colOff>
      <xdr:row>14</xdr:row>
      <xdr:rowOff>493060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67283479" y="6162675"/>
          <a:ext cx="3325347" cy="61688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76</xdr:col>
      <xdr:colOff>762001</xdr:colOff>
      <xdr:row>22</xdr:row>
      <xdr:rowOff>23235</xdr:rowOff>
    </xdr:from>
    <xdr:to>
      <xdr:col>83</xdr:col>
      <xdr:colOff>0</xdr:colOff>
      <xdr:row>29</xdr:row>
      <xdr:rowOff>231320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65217676" y="10262610"/>
          <a:ext cx="6708321" cy="1874960"/>
        </a:xfrm>
        <a:prstGeom prst="roundRect">
          <a:avLst/>
        </a:prstGeom>
        <a:solidFill>
          <a:schemeClr val="bg1"/>
        </a:solidFill>
        <a:ln w="38100"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แนบ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ไฟล์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เอกสารเฉพาะรายการที่ตั้งในปีงบประมาณ พ.ศ. 2565</a:t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ในแต่ละรายการนั้นจะต้องมีไ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ฟล์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เอกสารแนบครบถ้วนทุกรายการ</a:t>
          </a:r>
        </a:p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พร้อมทั้งเขียนเลขลำดับความสำคัญของรายการนั้น</a:t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ไว้ที่มุมขวาบนของ</a:t>
          </a:r>
          <a:r>
            <a:rPr lang="th-TH" sz="2000" b="1" u="sng">
              <a:solidFill>
                <a:srgbClr val="FF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ไฟล์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เอกสารแนบ</a:t>
          </a:r>
          <a:endParaRPr lang="th-TH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81</xdr:col>
      <xdr:colOff>268112</xdr:colOff>
      <xdr:row>14</xdr:row>
      <xdr:rowOff>489859</xdr:rowOff>
    </xdr:from>
    <xdr:to>
      <xdr:col>81</xdr:col>
      <xdr:colOff>268112</xdr:colOff>
      <xdr:row>21</xdr:row>
      <xdr:rowOff>231322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>
          <a:off x="69829187" y="6776359"/>
          <a:ext cx="0" cy="3456213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89646</xdr:colOff>
      <xdr:row>5</xdr:row>
      <xdr:rowOff>22411</xdr:rowOff>
    </xdr:from>
    <xdr:to>
      <xdr:col>67</xdr:col>
      <xdr:colOff>986116</xdr:colOff>
      <xdr:row>13</xdr:row>
      <xdr:rowOff>299357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/>
      </xdr:nvSpPr>
      <xdr:spPr>
        <a:xfrm>
          <a:off x="50495946" y="3118036"/>
          <a:ext cx="4639795" cy="3153496"/>
        </a:xfrm>
        <a:prstGeom prst="rect">
          <a:avLst/>
        </a:prstGeom>
        <a:noFill/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76</xdr:col>
      <xdr:colOff>145677</xdr:colOff>
      <xdr:row>13</xdr:row>
      <xdr:rowOff>272143</xdr:rowOff>
    </xdr:from>
    <xdr:to>
      <xdr:col>77</xdr:col>
      <xdr:colOff>1882587</xdr:colOff>
      <xdr:row>14</xdr:row>
      <xdr:rowOff>593911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/>
      </xdr:nvSpPr>
      <xdr:spPr>
        <a:xfrm>
          <a:off x="64601352" y="6244318"/>
          <a:ext cx="2584635" cy="636093"/>
        </a:xfrm>
        <a:prstGeom prst="rect">
          <a:avLst/>
        </a:prstGeom>
        <a:noFill/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65</xdr:col>
      <xdr:colOff>212912</xdr:colOff>
      <xdr:row>14</xdr:row>
      <xdr:rowOff>13607</xdr:rowOff>
    </xdr:from>
    <xdr:to>
      <xdr:col>65</xdr:col>
      <xdr:colOff>212912</xdr:colOff>
      <xdr:row>17</xdr:row>
      <xdr:rowOff>26769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>
          <a:off x="52400387" y="6300107"/>
          <a:ext cx="0" cy="2775412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870856</xdr:colOff>
      <xdr:row>17</xdr:row>
      <xdr:rowOff>33619</xdr:rowOff>
    </xdr:from>
    <xdr:to>
      <xdr:col>68</xdr:col>
      <xdr:colOff>84043</xdr:colOff>
      <xdr:row>21</xdr:row>
      <xdr:rowOff>54429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61313785" y="8034619"/>
          <a:ext cx="5880687" cy="1000524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กรอกข้อมูลกรณีที่รายการนั้นเป็น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ครุภัณฑ์ทดแทนของเดิม</a:t>
          </a:r>
          <a:b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>
              <a:latin typeface="TH SarabunPSK" panose="020B0500040200020003" pitchFamily="34" charset="-34"/>
              <a:cs typeface="TH SarabunPSK" panose="020B0500040200020003" pitchFamily="34" charset="-34"/>
            </a:rPr>
            <a:t>ที่ตั้งในปีงบประมาณ พ.ศ. 2565</a:t>
          </a:r>
          <a:endParaRPr lang="th-TH" sz="20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77</xdr:col>
      <xdr:colOff>705971</xdr:colOff>
      <xdr:row>14</xdr:row>
      <xdr:rowOff>616323</xdr:rowOff>
    </xdr:from>
    <xdr:to>
      <xdr:col>77</xdr:col>
      <xdr:colOff>717177</xdr:colOff>
      <xdr:row>16</xdr:row>
      <xdr:rowOff>112058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>
          <a:off x="66009371" y="6902823"/>
          <a:ext cx="11206" cy="2019860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1119867</xdr:colOff>
      <xdr:row>16</xdr:row>
      <xdr:rowOff>134473</xdr:rowOff>
    </xdr:from>
    <xdr:to>
      <xdr:col>80</xdr:col>
      <xdr:colOff>421820</xdr:colOff>
      <xdr:row>21</xdr:row>
      <xdr:rowOff>95250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64451592" y="8945098"/>
          <a:ext cx="4588328" cy="1151402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กรอกข้อมูลกรณีที่รายการนั้นเป็น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สิ่งก่อสร้างทดแทนของเดิม</a:t>
          </a:r>
          <a:b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>
              <a:latin typeface="TH SarabunPSK" panose="020B0500040200020003" pitchFamily="34" charset="-34"/>
              <a:cs typeface="TH SarabunPSK" panose="020B0500040200020003" pitchFamily="34" charset="-34"/>
            </a:rPr>
            <a:t>ที่ตั้งในปีงบประมาณ พ.ศ. 2565</a:t>
          </a:r>
          <a:endParaRPr lang="th-TH" sz="20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83</xdr:col>
      <xdr:colOff>0</xdr:colOff>
      <xdr:row>5</xdr:row>
      <xdr:rowOff>235323</xdr:rowOff>
    </xdr:from>
    <xdr:to>
      <xdr:col>84</xdr:col>
      <xdr:colOff>56030</xdr:colOff>
      <xdr:row>7</xdr:row>
      <xdr:rowOff>67237</xdr:rowOff>
    </xdr:to>
    <xdr:sp macro="" textlink="">
      <xdr:nvSpPr>
        <xdr:cNvPr id="32" name="Rounded Rectangle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/>
      </xdr:nvSpPr>
      <xdr:spPr>
        <a:xfrm>
          <a:off x="74421067" y="3330948"/>
          <a:ext cx="5702113" cy="746314"/>
        </a:xfrm>
        <a:prstGeom prst="roundRect">
          <a:avLst/>
        </a:prstGeom>
        <a:noFill/>
        <a:ln w="38100">
          <a:solidFill>
            <a:srgbClr val="33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84</xdr:col>
      <xdr:colOff>513217</xdr:colOff>
      <xdr:row>5</xdr:row>
      <xdr:rowOff>123848</xdr:rowOff>
    </xdr:from>
    <xdr:ext cx="5851726" cy="124636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80580367" y="3219473"/>
          <a:ext cx="5851726" cy="1246366"/>
        </a:xfrm>
        <a:prstGeom prst="rect">
          <a:avLst/>
        </a:prstGeom>
        <a:noFill/>
        <a:ln w="28575">
          <a:solidFill>
            <a:srgbClr val="33CC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ให้พิมพ์ภายในช่องเดียวกัน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ห้าม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b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(Format Cell) &gt;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(Alignment) </a:t>
          </a:r>
          <a:b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(Wrap Text)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twoCellAnchor>
    <xdr:from>
      <xdr:col>84</xdr:col>
      <xdr:colOff>44823</xdr:colOff>
      <xdr:row>6</xdr:row>
      <xdr:rowOff>291353</xdr:rowOff>
    </xdr:from>
    <xdr:to>
      <xdr:col>84</xdr:col>
      <xdr:colOff>493059</xdr:colOff>
      <xdr:row>6</xdr:row>
      <xdr:rowOff>291353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>
          <a:off x="80111973" y="3701303"/>
          <a:ext cx="448236" cy="0"/>
        </a:xfrm>
        <a:prstGeom prst="straightConnector1">
          <a:avLst/>
        </a:prstGeom>
        <a:ln w="28575">
          <a:solidFill>
            <a:srgbClr val="33CC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200024</xdr:colOff>
      <xdr:row>5</xdr:row>
      <xdr:rowOff>9525</xdr:rowOff>
    </xdr:from>
    <xdr:to>
      <xdr:col>75</xdr:col>
      <xdr:colOff>895349</xdr:colOff>
      <xdr:row>14</xdr:row>
      <xdr:rowOff>323851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/>
      </xdr:nvSpPr>
      <xdr:spPr>
        <a:xfrm>
          <a:off x="57911999" y="3105150"/>
          <a:ext cx="6315075" cy="3505201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72</xdr:col>
      <xdr:colOff>798419</xdr:colOff>
      <xdr:row>14</xdr:row>
      <xdr:rowOff>317687</xdr:rowOff>
    </xdr:from>
    <xdr:to>
      <xdr:col>72</xdr:col>
      <xdr:colOff>798419</xdr:colOff>
      <xdr:row>15</xdr:row>
      <xdr:rowOff>261533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>
          <a:off x="60758294" y="6604187"/>
          <a:ext cx="0" cy="2172696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9525</xdr:colOff>
      <xdr:row>15</xdr:row>
      <xdr:rowOff>268383</xdr:rowOff>
    </xdr:from>
    <xdr:to>
      <xdr:col>75</xdr:col>
      <xdr:colOff>942975</xdr:colOff>
      <xdr:row>18</xdr:row>
      <xdr:rowOff>13607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57721500" y="8783733"/>
          <a:ext cx="6553200" cy="516749"/>
        </a:xfrm>
        <a:prstGeom prst="roundRect">
          <a:avLst/>
        </a:prstGeom>
        <a:solidFill>
          <a:schemeClr val="bg1"/>
        </a:solidFill>
        <a:ln w="38100">
          <a:solidFill>
            <a:srgbClr val="7030A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กรอกข้อมูลวงเงินรวมของแต่ละรายการ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และจำนวนวันที่ส่งมอบ</a:t>
          </a:r>
          <a:endParaRPr lang="th-TH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68</xdr:col>
      <xdr:colOff>9605</xdr:colOff>
      <xdr:row>4</xdr:row>
      <xdr:rowOff>830037</xdr:rowOff>
    </xdr:from>
    <xdr:to>
      <xdr:col>70</xdr:col>
      <xdr:colOff>140872</xdr:colOff>
      <xdr:row>14</xdr:row>
      <xdr:rowOff>190501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/>
      </xdr:nvSpPr>
      <xdr:spPr>
        <a:xfrm>
          <a:off x="55283180" y="3039837"/>
          <a:ext cx="2569667" cy="3437164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69</xdr:col>
      <xdr:colOff>489857</xdr:colOff>
      <xdr:row>14</xdr:row>
      <xdr:rowOff>204107</xdr:rowOff>
    </xdr:from>
    <xdr:to>
      <xdr:col>69</xdr:col>
      <xdr:colOff>489857</xdr:colOff>
      <xdr:row>25</xdr:row>
      <xdr:rowOff>231321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>
          <a:off x="56887382" y="6490607"/>
          <a:ext cx="0" cy="469446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489857</xdr:colOff>
      <xdr:row>25</xdr:row>
      <xdr:rowOff>231321</xdr:rowOff>
    </xdr:from>
    <xdr:to>
      <xdr:col>76</xdr:col>
      <xdr:colOff>707571</xdr:colOff>
      <xdr:row>25</xdr:row>
      <xdr:rowOff>231321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>
          <a:off x="56887382" y="11185071"/>
          <a:ext cx="8275864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44</xdr:col>
      <xdr:colOff>136072</xdr:colOff>
      <xdr:row>6</xdr:row>
      <xdr:rowOff>517072</xdr:rowOff>
    </xdr:from>
    <xdr:ext cx="9075963" cy="1362984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/>
      </xdr:nvSpPr>
      <xdr:spPr>
        <a:xfrm>
          <a:off x="34725429" y="4218215"/>
          <a:ext cx="9075963" cy="1362984"/>
        </a:xfrm>
        <a:prstGeom prst="roundRect">
          <a:avLst/>
        </a:prstGeom>
        <a:solidFill>
          <a:schemeClr val="bg1"/>
        </a:solidFill>
        <a:ln w="38100">
          <a:solidFill>
            <a:srgbClr val="00006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กรอกรายละเอียดให้ครบถ้วน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311727</xdr:colOff>
      <xdr:row>0</xdr:row>
      <xdr:rowOff>69273</xdr:rowOff>
    </xdr:from>
    <xdr:ext cx="1416407" cy="32146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5163318" y="69273"/>
          <a:ext cx="1416407" cy="321469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.1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265193</xdr:colOff>
      <xdr:row>0</xdr:row>
      <xdr:rowOff>135493</xdr:rowOff>
    </xdr:from>
    <xdr:ext cx="1725532" cy="3979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724143" y="135493"/>
          <a:ext cx="1725532" cy="397907"/>
        </a:xfrm>
        <a:prstGeom prst="rect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เอกสารสรุปภาพรวม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24848</xdr:colOff>
      <xdr:row>0</xdr:row>
      <xdr:rowOff>73024</xdr:rowOff>
    </xdr:from>
    <xdr:to>
      <xdr:col>6</xdr:col>
      <xdr:colOff>228600</xdr:colOff>
      <xdr:row>1</xdr:row>
      <xdr:rowOff>57977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449957" y="73024"/>
          <a:ext cx="1263926" cy="3411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เอกสารหมายเลข </a:t>
          </a:r>
          <a:r>
            <a:rPr lang="en-US" sz="1600" b="1" i="0" strike="noStrike">
              <a:solidFill>
                <a:srgbClr val="000000"/>
              </a:solidFill>
              <a:latin typeface="TH SarabunPSK"/>
              <a:cs typeface="TH SarabunPSK"/>
            </a:rPr>
            <a:t>1</a:t>
          </a:r>
          <a:endParaRPr lang="th-TH" sz="1600" b="1" i="0" strike="noStrike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2</xdr:col>
      <xdr:colOff>2371725</xdr:colOff>
      <xdr:row>4</xdr:row>
      <xdr:rowOff>114300</xdr:rowOff>
    </xdr:from>
    <xdr:to>
      <xdr:col>6</xdr:col>
      <xdr:colOff>200025</xdr:colOff>
      <xdr:row>6</xdr:row>
      <xdr:rowOff>219076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76725" y="1466850"/>
          <a:ext cx="2419350" cy="8477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400" b="1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en-US" sz="14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en-US" sz="14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[</a:t>
          </a:r>
          <a:r>
            <a:rPr lang="en-US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r>
            <a:rPr lang="th-TH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400">
            <a:solidFill>
              <a:srgbClr val="0033CC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760639</xdr:colOff>
      <xdr:row>0</xdr:row>
      <xdr:rowOff>160564</xdr:rowOff>
    </xdr:from>
    <xdr:ext cx="1299142" cy="3633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2727670" y="160564"/>
          <a:ext cx="1299142" cy="36331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oneCellAnchor>
  <xdr:twoCellAnchor>
    <xdr:from>
      <xdr:col>24</xdr:col>
      <xdr:colOff>712109</xdr:colOff>
      <xdr:row>1</xdr:row>
      <xdr:rowOff>11340</xdr:rowOff>
    </xdr:from>
    <xdr:to>
      <xdr:col>25</xdr:col>
      <xdr:colOff>1927680</xdr:colOff>
      <xdr:row>2</xdr:row>
      <xdr:rowOff>355602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1174984" y="598715"/>
          <a:ext cx="2803071" cy="93163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[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600" baseline="0">
              <a:latin typeface="TH SarabunPSK" pitchFamily="34" charset="-34"/>
              <a:cs typeface="TH SarabunPSK" pitchFamily="34" charset="-34"/>
            </a:rPr>
          </a:b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2522764</xdr:colOff>
      <xdr:row>0</xdr:row>
      <xdr:rowOff>112939</xdr:rowOff>
    </xdr:from>
    <xdr:ext cx="1306662" cy="3516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1869289" y="112939"/>
          <a:ext cx="1306662" cy="3516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2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25</xdr:col>
      <xdr:colOff>1156609</xdr:colOff>
      <xdr:row>1</xdr:row>
      <xdr:rowOff>27215</xdr:rowOff>
    </xdr:from>
    <xdr:to>
      <xdr:col>25</xdr:col>
      <xdr:colOff>3959680</xdr:colOff>
      <xdr:row>2</xdr:row>
      <xdr:rowOff>371477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0503134" y="617765"/>
          <a:ext cx="2803071" cy="93481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[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600" baseline="0">
              <a:latin typeface="TH SarabunPSK" pitchFamily="34" charset="-34"/>
              <a:cs typeface="TH SarabunPSK" pitchFamily="34" charset="-34"/>
            </a:rPr>
          </a:b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25</xdr:col>
      <xdr:colOff>1877785</xdr:colOff>
      <xdr:row>1</xdr:row>
      <xdr:rowOff>367393</xdr:rowOff>
    </xdr:from>
    <xdr:to>
      <xdr:col>25</xdr:col>
      <xdr:colOff>2258785</xdr:colOff>
      <xdr:row>1</xdr:row>
      <xdr:rowOff>557893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31173964" y="952500"/>
          <a:ext cx="38100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1102178</xdr:colOff>
      <xdr:row>0</xdr:row>
      <xdr:rowOff>503464</xdr:rowOff>
    </xdr:from>
    <xdr:to>
      <xdr:col>25</xdr:col>
      <xdr:colOff>3932463</xdr:colOff>
      <xdr:row>2</xdr:row>
      <xdr:rowOff>381000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0398357" y="503464"/>
          <a:ext cx="2830285" cy="1047750"/>
        </a:xfrm>
        <a:prstGeom prst="rect">
          <a:avLst/>
        </a:prstGeom>
        <a:noFill/>
        <a:ln w="28575">
          <a:solidFill>
            <a:srgbClr val="00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25</xdr:col>
      <xdr:colOff>312962</xdr:colOff>
      <xdr:row>1</xdr:row>
      <xdr:rowOff>476249</xdr:rowOff>
    </xdr:from>
    <xdr:to>
      <xdr:col>25</xdr:col>
      <xdr:colOff>1102177</xdr:colOff>
      <xdr:row>1</xdr:row>
      <xdr:rowOff>476249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H="1">
          <a:off x="29609141" y="1061356"/>
          <a:ext cx="78921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870857</xdr:colOff>
      <xdr:row>1</xdr:row>
      <xdr:rowOff>231323</xdr:rowOff>
    </xdr:from>
    <xdr:ext cx="4327071" cy="47624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25254857" y="816430"/>
          <a:ext cx="4327071" cy="476249"/>
        </a:xfrm>
        <a:prstGeom prst="rect">
          <a:avLst/>
        </a:prstGeom>
        <a:noFill/>
        <a:ln w="28575">
          <a:solidFill>
            <a:srgbClr val="0099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อย่าลืมเลือก หากเป็นกองทุนให้ระบุชื่อกองทุนด้วย</a:t>
          </a:r>
        </a:p>
      </xdr:txBody>
    </xdr:sp>
    <xdr:clientData/>
  </xdr:oneCellAnchor>
  <xdr:oneCellAnchor>
    <xdr:from>
      <xdr:col>25</xdr:col>
      <xdr:colOff>95252</xdr:colOff>
      <xdr:row>3</xdr:row>
      <xdr:rowOff>1864179</xdr:rowOff>
    </xdr:from>
    <xdr:ext cx="5551712" cy="95249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29391431" y="3442608"/>
          <a:ext cx="5551712" cy="9524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ต้องแสดงค่า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TRUE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ทุกช่อง ในกรณีที่ขึ้น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FALSE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กรุณาตรวจสอบ ผลรวมทั้งปี (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K)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 จำนวนเงิน (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X)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ให้ตรงกัน</a:t>
          </a:r>
        </a:p>
      </xdr:txBody>
    </xdr:sp>
    <xdr:clientData/>
  </xdr:oneCellAnchor>
  <xdr:twoCellAnchor>
    <xdr:from>
      <xdr:col>24</xdr:col>
      <xdr:colOff>952500</xdr:colOff>
      <xdr:row>4</xdr:row>
      <xdr:rowOff>27215</xdr:rowOff>
    </xdr:from>
    <xdr:to>
      <xdr:col>24</xdr:col>
      <xdr:colOff>1714500</xdr:colOff>
      <xdr:row>4</xdr:row>
      <xdr:rowOff>571500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33073041" y="4052368"/>
          <a:ext cx="762000" cy="544285"/>
          <a:chOff x="28520571" y="4068536"/>
          <a:chExt cx="762000" cy="544285"/>
        </a:xfrm>
      </xdr:grpSpPr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CxnSpPr/>
        </xdr:nvCxnSpPr>
        <xdr:spPr>
          <a:xfrm flipV="1">
            <a:off x="28520571" y="4082143"/>
            <a:ext cx="0" cy="53067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CxnSpPr/>
        </xdr:nvCxnSpPr>
        <xdr:spPr>
          <a:xfrm>
            <a:off x="28520571" y="4068536"/>
            <a:ext cx="762000" cy="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2075492</xdr:colOff>
      <xdr:row>2</xdr:row>
      <xdr:rowOff>158484</xdr:rowOff>
    </xdr:from>
    <xdr:ext cx="4993818" cy="95249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1746168" y="1346308"/>
          <a:ext cx="4993818" cy="9524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เมื่อเลือก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Commitment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ในคอลัมน์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E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แล้ว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ชื่อรายการจะปรากฎเอง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(#N/A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จะหายไป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6</xdr:col>
      <xdr:colOff>1305485</xdr:colOff>
      <xdr:row>3</xdr:row>
      <xdr:rowOff>320167</xdr:rowOff>
    </xdr:from>
    <xdr:to>
      <xdr:col>6</xdr:col>
      <xdr:colOff>2067485</xdr:colOff>
      <xdr:row>3</xdr:row>
      <xdr:rowOff>864452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pSpPr/>
      </xdr:nvGrpSpPr>
      <xdr:grpSpPr>
        <a:xfrm>
          <a:off x="11605932" y="1888991"/>
          <a:ext cx="762000" cy="544285"/>
          <a:chOff x="28520571" y="4068536"/>
          <a:chExt cx="762000" cy="544285"/>
        </a:xfrm>
      </xdr:grpSpPr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CxnSpPr/>
        </xdr:nvCxnSpPr>
        <xdr:spPr>
          <a:xfrm flipV="1">
            <a:off x="28520571" y="4082143"/>
            <a:ext cx="0" cy="53067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CxnSpPr/>
        </xdr:nvCxnSpPr>
        <xdr:spPr>
          <a:xfrm>
            <a:off x="28520571" y="4068536"/>
            <a:ext cx="762000" cy="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</xdr:col>
      <xdr:colOff>435428</xdr:colOff>
      <xdr:row>3</xdr:row>
      <xdr:rowOff>2149929</xdr:rowOff>
    </xdr:from>
    <xdr:ext cx="6817175" cy="47624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2612571" y="3728358"/>
          <a:ext cx="6817175" cy="47624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ให้เลือกจาก </a:t>
          </a:r>
          <a:r>
            <a:rPr lang="en-US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Drop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en-US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down list 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ที่กำหนดให้</a:t>
          </a:r>
        </a:p>
      </xdr:txBody>
    </xdr:sp>
    <xdr:clientData/>
  </xdr:oneCellAnchor>
  <xdr:oneCellAnchor>
    <xdr:from>
      <xdr:col>0</xdr:col>
      <xdr:colOff>340178</xdr:colOff>
      <xdr:row>0</xdr:row>
      <xdr:rowOff>204107</xdr:rowOff>
    </xdr:from>
    <xdr:ext cx="6817175" cy="76200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340178" y="204107"/>
          <a:ext cx="6817175" cy="762000"/>
        </a:xfrm>
        <a:prstGeom prst="rect">
          <a:avLst/>
        </a:prstGeom>
        <a:solidFill>
          <a:srgbClr val="EAFAFA"/>
        </a:solidFill>
        <a:ln w="57150">
          <a:solidFill>
            <a:srgbClr val="33CCCC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4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ข้อมูลต้องตรงกับในระบบ </a:t>
          </a:r>
          <a:r>
            <a:rPr lang="en-US" sz="4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MU-ERP</a:t>
          </a:r>
          <a:endParaRPr lang="th-TH" sz="4000" b="1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24</xdr:col>
      <xdr:colOff>40824</xdr:colOff>
      <xdr:row>5</xdr:row>
      <xdr:rowOff>27213</xdr:rowOff>
    </xdr:from>
    <xdr:to>
      <xdr:col>24</xdr:col>
      <xdr:colOff>1673680</xdr:colOff>
      <xdr:row>12</xdr:row>
      <xdr:rowOff>81642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27608895" y="4694463"/>
          <a:ext cx="1632856" cy="2530929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4</xdr:col>
      <xdr:colOff>285752</xdr:colOff>
      <xdr:row>0</xdr:row>
      <xdr:rowOff>462643</xdr:rowOff>
    </xdr:from>
    <xdr:ext cx="4599211" cy="70757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8069038" y="462643"/>
          <a:ext cx="4599211" cy="70757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กรุณาเลือกข้อมูลตามขั้นตอน 1 ถึง 4</a:t>
          </a:r>
          <a:endParaRPr lang="th-TH" sz="28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</xdr:col>
      <xdr:colOff>408213</xdr:colOff>
      <xdr:row>1</xdr:row>
      <xdr:rowOff>254455</xdr:rowOff>
    </xdr:from>
    <xdr:to>
      <xdr:col>4</xdr:col>
      <xdr:colOff>1891391</xdr:colOff>
      <xdr:row>3</xdr:row>
      <xdr:rowOff>2004333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4</xdr:col>
      <xdr:colOff>707571</xdr:colOff>
      <xdr:row>1</xdr:row>
      <xdr:rowOff>571500</xdr:rowOff>
    </xdr:from>
    <xdr:to>
      <xdr:col>4</xdr:col>
      <xdr:colOff>707571</xdr:colOff>
      <xdr:row>3</xdr:row>
      <xdr:rowOff>216477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8483435" y="1160318"/>
          <a:ext cx="0" cy="640773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2196354</xdr:colOff>
      <xdr:row>5</xdr:row>
      <xdr:rowOff>224118</xdr:rowOff>
    </xdr:from>
    <xdr:to>
      <xdr:col>10</xdr:col>
      <xdr:colOff>1154206</xdr:colOff>
      <xdr:row>10</xdr:row>
      <xdr:rowOff>185697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12496801" y="4867836"/>
          <a:ext cx="4605617" cy="1664873"/>
          <a:chOff x="11867030" y="4896971"/>
          <a:chExt cx="4280647" cy="1698491"/>
        </a:xfrm>
      </xdr:grpSpPr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 txBox="1"/>
        </xdr:nvSpPr>
        <xdr:spPr>
          <a:xfrm>
            <a:off x="11867030" y="5670176"/>
            <a:ext cx="4280647" cy="925286"/>
          </a:xfrm>
          <a:prstGeom prst="rect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th-TH" sz="24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กรอกรายรับจริง ในแต่ละรายการที่มีการขอตั้ง</a:t>
            </a:r>
          </a:p>
          <a:p>
            <a:pPr algn="ctr"/>
            <a:r>
              <a:rPr lang="th-TH" sz="24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 ปีงบประมาณย้อนหลัง</a:t>
            </a:r>
          </a:p>
        </xdr:txBody>
      </xdr:sp>
      <xdr:sp macro="" textlink="">
        <xdr:nvSpPr>
          <xdr:cNvPr id="7" name="Right Brac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5400000">
            <a:off x="13531101" y="4006104"/>
            <a:ext cx="459444" cy="2241177"/>
          </a:xfrm>
          <a:prstGeom prst="rightBrac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242454</xdr:colOff>
      <xdr:row>0</xdr:row>
      <xdr:rowOff>43295</xdr:rowOff>
    </xdr:from>
    <xdr:to>
      <xdr:col>16</xdr:col>
      <xdr:colOff>458931</xdr:colOff>
      <xdr:row>1</xdr:row>
      <xdr:rowOff>8659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819159" y="43295"/>
          <a:ext cx="1290204" cy="3203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เอกสารหมายเลข </a:t>
          </a:r>
          <a:r>
            <a:rPr lang="en-US" sz="1600" b="1" i="0" strike="noStrike">
              <a:solidFill>
                <a:srgbClr val="000000"/>
              </a:solidFill>
              <a:latin typeface="TH SarabunPSK"/>
              <a:cs typeface="TH SarabunPSK"/>
            </a:rPr>
            <a:t>3</a:t>
          </a:r>
          <a:endParaRPr lang="th-TH" sz="1600" b="1" i="0" strike="noStrike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2</xdr:col>
      <xdr:colOff>129988</xdr:colOff>
      <xdr:row>6</xdr:row>
      <xdr:rowOff>60512</xdr:rowOff>
    </xdr:from>
    <xdr:to>
      <xdr:col>2</xdr:col>
      <xdr:colOff>339538</xdr:colOff>
      <xdr:row>6</xdr:row>
      <xdr:rowOff>270062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373841" y="2234453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129988</xdr:colOff>
      <xdr:row>7</xdr:row>
      <xdr:rowOff>53789</xdr:rowOff>
    </xdr:from>
    <xdr:to>
      <xdr:col>2</xdr:col>
      <xdr:colOff>349063</xdr:colOff>
      <xdr:row>7</xdr:row>
      <xdr:rowOff>253814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373841" y="2530289"/>
          <a:ext cx="219075" cy="200025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134470</xdr:colOff>
      <xdr:row>5</xdr:row>
      <xdr:rowOff>56029</xdr:rowOff>
    </xdr:from>
    <xdr:to>
      <xdr:col>2</xdr:col>
      <xdr:colOff>344020</xdr:colOff>
      <xdr:row>5</xdr:row>
      <xdr:rowOff>265579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378323" y="1938617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1112585</xdr:colOff>
      <xdr:row>0</xdr:row>
      <xdr:rowOff>97605</xdr:rowOff>
    </xdr:from>
    <xdr:ext cx="1306662" cy="3516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6128132" y="97605"/>
          <a:ext cx="1306662" cy="3516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43</xdr:col>
      <xdr:colOff>1270000</xdr:colOff>
      <xdr:row>1</xdr:row>
      <xdr:rowOff>45640</xdr:rowOff>
    </xdr:from>
    <xdr:to>
      <xdr:col>44</xdr:col>
      <xdr:colOff>2530079</xdr:colOff>
      <xdr:row>3</xdr:row>
      <xdr:rowOff>29765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4777422" y="640953"/>
          <a:ext cx="2768204" cy="9862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[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pPr algn="l"/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600" baseline="0">
              <a:latin typeface="TH SarabunPSK" pitchFamily="34" charset="-34"/>
              <a:cs typeface="TH SarabunPSK" pitchFamily="34" charset="-34"/>
            </a:rPr>
          </a:b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2141764</xdr:colOff>
      <xdr:row>0</xdr:row>
      <xdr:rowOff>99332</xdr:rowOff>
    </xdr:from>
    <xdr:ext cx="1306662" cy="3516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1737300" y="99332"/>
          <a:ext cx="1306662" cy="3516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43</xdr:col>
      <xdr:colOff>1143000</xdr:colOff>
      <xdr:row>5</xdr:row>
      <xdr:rowOff>1034143</xdr:rowOff>
    </xdr:from>
    <xdr:to>
      <xdr:col>45</xdr:col>
      <xdr:colOff>149679</xdr:colOff>
      <xdr:row>11</xdr:row>
      <xdr:rowOff>95250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2537179" y="5483679"/>
          <a:ext cx="4231821" cy="2000250"/>
        </a:xfrm>
        <a:prstGeom prst="round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44</xdr:col>
      <xdr:colOff>108859</xdr:colOff>
      <xdr:row>5</xdr:row>
      <xdr:rowOff>123823</xdr:rowOff>
    </xdr:from>
    <xdr:ext cx="6400855" cy="49552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2673252" y="4573359"/>
          <a:ext cx="6400855" cy="495520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ให้กรอกจำนวนเงินตามจริงได้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สามารถเป็นเศษ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80 บาท หรือ 40 บาทได้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twoCellAnchor>
    <xdr:from>
      <xdr:col>44</xdr:col>
      <xdr:colOff>2381251</xdr:colOff>
      <xdr:row>5</xdr:row>
      <xdr:rowOff>657224</xdr:rowOff>
    </xdr:from>
    <xdr:to>
      <xdr:col>44</xdr:col>
      <xdr:colOff>2381251</xdr:colOff>
      <xdr:row>5</xdr:row>
      <xdr:rowOff>1020535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54945644" y="5106760"/>
          <a:ext cx="0" cy="363311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222249</xdr:colOff>
      <xdr:row>5</xdr:row>
      <xdr:rowOff>210912</xdr:rowOff>
    </xdr:from>
    <xdr:to>
      <xdr:col>41</xdr:col>
      <xdr:colOff>1119186</xdr:colOff>
      <xdr:row>26</xdr:row>
      <xdr:rowOff>190500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6684624" y="4259037"/>
          <a:ext cx="39885937" cy="10377713"/>
        </a:xfrm>
        <a:prstGeom prst="rect">
          <a:avLst/>
        </a:prstGeom>
        <a:noFill/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32</xdr:col>
      <xdr:colOff>952499</xdr:colOff>
      <xdr:row>4</xdr:row>
      <xdr:rowOff>802821</xdr:rowOff>
    </xdr:from>
    <xdr:to>
      <xdr:col>32</xdr:col>
      <xdr:colOff>952499</xdr:colOff>
      <xdr:row>5</xdr:row>
      <xdr:rowOff>544287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18845892" y="2381250"/>
          <a:ext cx="0" cy="220435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149679</xdr:colOff>
      <xdr:row>4</xdr:row>
      <xdr:rowOff>272142</xdr:rowOff>
    </xdr:from>
    <xdr:ext cx="6211124" cy="49552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5702643" y="1850571"/>
          <a:ext cx="6211124" cy="495520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งบประมาณในแต่ละช่อง ต้องมีเลขหลักสิบและหลักหน่วยเป็นศูนย์เท่านั้น</a:t>
          </a:r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43</xdr:col>
      <xdr:colOff>1142999</xdr:colOff>
      <xdr:row>11</xdr:row>
      <xdr:rowOff>299356</xdr:rowOff>
    </xdr:from>
    <xdr:to>
      <xdr:col>45</xdr:col>
      <xdr:colOff>122463</xdr:colOff>
      <xdr:row>13</xdr:row>
      <xdr:rowOff>54428</xdr:rowOff>
    </xdr:to>
    <xdr:sp macro="" textlink="">
      <xdr:nvSpPr>
        <xdr:cNvPr id="19" name="Rounded Rectangle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35351356" y="6735535"/>
          <a:ext cx="4204607" cy="816429"/>
        </a:xfrm>
        <a:prstGeom prst="roundRect">
          <a:avLst/>
        </a:prstGeom>
        <a:noFill/>
        <a:ln w="38100">
          <a:solidFill>
            <a:srgbClr val="33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45</xdr:col>
      <xdr:colOff>122463</xdr:colOff>
      <xdr:row>12</xdr:row>
      <xdr:rowOff>353786</xdr:rowOff>
    </xdr:from>
    <xdr:to>
      <xdr:col>45</xdr:col>
      <xdr:colOff>503464</xdr:colOff>
      <xdr:row>12</xdr:row>
      <xdr:rowOff>353786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>
          <a:stCxn id="19" idx="3"/>
        </xdr:cNvCxnSpPr>
      </xdr:nvCxnSpPr>
      <xdr:spPr>
        <a:xfrm>
          <a:off x="39555963" y="7143750"/>
          <a:ext cx="381001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45</xdr:col>
      <xdr:colOff>530679</xdr:colOff>
      <xdr:row>12</xdr:row>
      <xdr:rowOff>54429</xdr:rowOff>
    </xdr:from>
    <xdr:ext cx="7660821" cy="134710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38603465" y="6844393"/>
          <a:ext cx="7660821" cy="1347107"/>
        </a:xfrm>
        <a:prstGeom prst="rect">
          <a:avLst/>
        </a:prstGeom>
        <a:noFill/>
        <a:ln w="28575">
          <a:solidFill>
            <a:srgbClr val="33CC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ให้พิมพ์ภายในช่องเดียวกัน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ห้าม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b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(Format Cell) &gt;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(Alignment) 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(Wrap Text)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30</xdr:col>
      <xdr:colOff>108857</xdr:colOff>
      <xdr:row>23</xdr:row>
      <xdr:rowOff>95249</xdr:rowOff>
    </xdr:from>
    <xdr:ext cx="13784036" cy="843643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20084143" y="13824856"/>
          <a:ext cx="13784036" cy="843643"/>
        </a:xfrm>
        <a:prstGeom prst="roundRect">
          <a:avLst/>
        </a:prstGeom>
        <a:solidFill>
          <a:schemeClr val="bg1"/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3200" b="1">
              <a:latin typeface="TH SarabunPSK" panose="020B0500040200020003" pitchFamily="34" charset="-34"/>
              <a:cs typeface="TH SarabunPSK" panose="020B0500040200020003" pitchFamily="34" charset="-34"/>
            </a:rPr>
            <a:t>แผนการใช้จ่ายรายเดือนของงบเงินอุดหนุน ให้ใส่ตามแผนที่ตั้งไว้ </a:t>
          </a:r>
          <a:r>
            <a:rPr lang="en-US" sz="32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3200" b="1">
              <a:latin typeface="TH SarabunPSK" panose="020B0500040200020003" pitchFamily="34" charset="-34"/>
              <a:cs typeface="TH SarabunPSK" panose="020B0500040200020003" pitchFamily="34" charset="-34"/>
            </a:rPr>
            <a:t>ต้องสอดคล้องกับเอกสารหมายเลข </a:t>
          </a:r>
          <a:r>
            <a:rPr lang="en-US" sz="3200" b="1">
              <a:latin typeface="TH SarabunPSK" panose="020B0500040200020003" pitchFamily="34" charset="-34"/>
              <a:cs typeface="TH SarabunPSK" panose="020B0500040200020003" pitchFamily="34" charset="-34"/>
            </a:rPr>
            <a:t>7)</a:t>
          </a:r>
          <a:endParaRPr lang="th-TH" sz="3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30</xdr:col>
      <xdr:colOff>238744</xdr:colOff>
      <xdr:row>18</xdr:row>
      <xdr:rowOff>355022</xdr:rowOff>
    </xdr:from>
    <xdr:to>
      <xdr:col>43</xdr:col>
      <xdr:colOff>17318</xdr:colOff>
      <xdr:row>22</xdr:row>
      <xdr:rowOff>207818</xdr:rowOff>
    </xdr:to>
    <xdr:sp macro="" textlink="">
      <xdr:nvSpPr>
        <xdr:cNvPr id="30" name="Rounded Rectangle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/>
      </xdr:nvSpPr>
      <xdr:spPr>
        <a:xfrm>
          <a:off x="19202153" y="11386704"/>
          <a:ext cx="15087847" cy="1342159"/>
        </a:xfrm>
        <a:prstGeom prst="round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816429</xdr:colOff>
      <xdr:row>18</xdr:row>
      <xdr:rowOff>294408</xdr:rowOff>
    </xdr:from>
    <xdr:to>
      <xdr:col>30</xdr:col>
      <xdr:colOff>204107</xdr:colOff>
      <xdr:row>21</xdr:row>
      <xdr:rowOff>0</xdr:rowOff>
    </xdr:to>
    <xdr:cxnSp macro="">
      <xdr:nvCxnSpPr>
        <xdr:cNvPr id="32" name="Elbow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0800000">
          <a:off x="16991611" y="11326090"/>
          <a:ext cx="3595996" cy="952500"/>
        </a:xfrm>
        <a:prstGeom prst="bentConnector3">
          <a:avLst/>
        </a:prstGeom>
        <a:ln w="38100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813027</xdr:colOff>
      <xdr:row>17</xdr:row>
      <xdr:rowOff>670770</xdr:rowOff>
    </xdr:from>
    <xdr:ext cx="4449535" cy="1306285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12123965" y="11624520"/>
          <a:ext cx="4449535" cy="1306285"/>
        </a:xfrm>
        <a:prstGeom prst="roundRect">
          <a:avLst/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แผนการใช้จ่ายรายเดือนของงบลงทุนทั้งหมดจะต้องสอดคล้องกับเอกสารหมายเลข 5</a:t>
          </a:r>
        </a:p>
      </xdr:txBody>
    </xdr:sp>
    <xdr:clientData/>
  </xdr:oneCellAnchor>
  <xdr:oneCellAnchor>
    <xdr:from>
      <xdr:col>43</xdr:col>
      <xdr:colOff>1139599</xdr:colOff>
      <xdr:row>18</xdr:row>
      <xdr:rowOff>234723</xdr:rowOff>
    </xdr:from>
    <xdr:ext cx="4208008" cy="1398135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62194849" y="12249830"/>
          <a:ext cx="4208008" cy="1398135"/>
        </a:xfrm>
        <a:prstGeom prst="roundRect">
          <a:avLst/>
        </a:prstGeom>
        <a:solidFill>
          <a:schemeClr val="bg1"/>
        </a:solidFill>
        <a:ln w="38100">
          <a:solidFill>
            <a:srgbClr val="33CCCC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300" b="1">
              <a:latin typeface="TH SarabunPSK" panose="020B0500040200020003" pitchFamily="34" charset="-34"/>
              <a:cs typeface="TH SarabunPSK" panose="020B0500040200020003" pitchFamily="34" charset="-34"/>
            </a:rPr>
            <a:t>รายละเอียดและเหตุผลความจำเป็นของงบลงทุน </a:t>
          </a:r>
          <a:br>
            <a:rPr lang="th-TH" sz="23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300" b="1">
              <a:latin typeface="TH SarabunPSK" panose="020B0500040200020003" pitchFamily="34" charset="-34"/>
              <a:cs typeface="TH SarabunPSK" panose="020B0500040200020003" pitchFamily="34" charset="-34"/>
            </a:rPr>
            <a:t>ให้นำไปกรอกที่เอกสารหมายเลข 5</a:t>
          </a:r>
        </a:p>
      </xdr:txBody>
    </xdr:sp>
    <xdr:clientData/>
  </xdr:oneCellAnchor>
  <xdr:twoCellAnchor>
    <xdr:from>
      <xdr:col>44</xdr:col>
      <xdr:colOff>969818</xdr:colOff>
      <xdr:row>0</xdr:row>
      <xdr:rowOff>536863</xdr:rowOff>
    </xdr:from>
    <xdr:to>
      <xdr:col>44</xdr:col>
      <xdr:colOff>3960668</xdr:colOff>
      <xdr:row>2</xdr:row>
      <xdr:rowOff>288596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35484954" y="536863"/>
          <a:ext cx="2990850" cy="92936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[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600" baseline="0">
              <a:latin typeface="TH SarabunPSK" pitchFamily="34" charset="-34"/>
              <a:cs typeface="TH SarabunPSK" pitchFamily="34" charset="-34"/>
            </a:rPr>
          </a:b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0</xdr:col>
      <xdr:colOff>204107</xdr:colOff>
      <xdr:row>0</xdr:row>
      <xdr:rowOff>190499</xdr:rowOff>
    </xdr:from>
    <xdr:ext cx="6817175" cy="7620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204107" y="190499"/>
          <a:ext cx="6817175" cy="762000"/>
        </a:xfrm>
        <a:prstGeom prst="rect">
          <a:avLst/>
        </a:prstGeom>
        <a:solidFill>
          <a:srgbClr val="EAFAFA"/>
        </a:solidFill>
        <a:ln w="57150">
          <a:solidFill>
            <a:srgbClr val="33CCCC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4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ข้อมูลต้องตรงกับในระบบ </a:t>
          </a:r>
          <a:r>
            <a:rPr lang="en-US" sz="4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MU-ERP</a:t>
          </a:r>
          <a:endParaRPr lang="th-TH" sz="4000" b="1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38</xdr:col>
      <xdr:colOff>639537</xdr:colOff>
      <xdr:row>0</xdr:row>
      <xdr:rowOff>394608</xdr:rowOff>
    </xdr:from>
    <xdr:ext cx="5563053" cy="95249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46182644" y="394608"/>
          <a:ext cx="5563053" cy="9524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ต้องแสดงค่า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TRUE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ทุกช่อง ในกรณีที่ขึ้น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FALSE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กรุณาตรวจสอบ ผลรวมทั้งปี (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J)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 จำนวนเงิน (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AQ)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ให้ตรงกัน</a:t>
          </a:r>
        </a:p>
      </xdr:txBody>
    </xdr:sp>
    <xdr:clientData/>
  </xdr:oneCellAnchor>
  <xdr:twoCellAnchor>
    <xdr:from>
      <xdr:col>43</xdr:col>
      <xdr:colOff>421822</xdr:colOff>
      <xdr:row>1</xdr:row>
      <xdr:rowOff>244929</xdr:rowOff>
    </xdr:from>
    <xdr:to>
      <xdr:col>43</xdr:col>
      <xdr:colOff>993319</xdr:colOff>
      <xdr:row>3</xdr:row>
      <xdr:rowOff>204106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65540165" y="832758"/>
          <a:ext cx="571497" cy="949777"/>
          <a:chOff x="34602964" y="1156607"/>
          <a:chExt cx="571497" cy="544285"/>
        </a:xfrm>
      </xdr:grpSpPr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CxnSpPr/>
        </xdr:nvCxnSpPr>
        <xdr:spPr>
          <a:xfrm flipV="1">
            <a:off x="35174461" y="1170214"/>
            <a:ext cx="0" cy="53067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CxnSpPr/>
        </xdr:nvCxnSpPr>
        <xdr:spPr>
          <a:xfrm flipH="1">
            <a:off x="34602964" y="1156607"/>
            <a:ext cx="571497" cy="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77107</xdr:colOff>
      <xdr:row>3</xdr:row>
      <xdr:rowOff>285750</xdr:rowOff>
    </xdr:from>
    <xdr:to>
      <xdr:col>43</xdr:col>
      <xdr:colOff>1029607</xdr:colOff>
      <xdr:row>26</xdr:row>
      <xdr:rowOff>68037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/>
      </xdr:nvSpPr>
      <xdr:spPr>
        <a:xfrm>
          <a:off x="51471286" y="1864179"/>
          <a:ext cx="952500" cy="13158108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44</xdr:col>
      <xdr:colOff>911679</xdr:colOff>
      <xdr:row>0</xdr:row>
      <xdr:rowOff>489857</xdr:rowOff>
    </xdr:from>
    <xdr:to>
      <xdr:col>44</xdr:col>
      <xdr:colOff>3741964</xdr:colOff>
      <xdr:row>2</xdr:row>
      <xdr:rowOff>367393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/>
      </xdr:nvSpPr>
      <xdr:spPr>
        <a:xfrm>
          <a:off x="36290250" y="489857"/>
          <a:ext cx="2830285" cy="1047750"/>
        </a:xfrm>
        <a:prstGeom prst="rect">
          <a:avLst/>
        </a:prstGeom>
        <a:noFill/>
        <a:ln w="28575">
          <a:solidFill>
            <a:srgbClr val="00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44</xdr:col>
      <xdr:colOff>3769179</xdr:colOff>
      <xdr:row>1</xdr:row>
      <xdr:rowOff>408214</xdr:rowOff>
    </xdr:from>
    <xdr:to>
      <xdr:col>45</xdr:col>
      <xdr:colOff>734786</xdr:colOff>
      <xdr:row>1</xdr:row>
      <xdr:rowOff>408214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>
          <a:off x="39147750" y="993321"/>
          <a:ext cx="1020536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45</xdr:col>
      <xdr:colOff>748392</xdr:colOff>
      <xdr:row>1</xdr:row>
      <xdr:rowOff>204109</xdr:rowOff>
    </xdr:from>
    <xdr:ext cx="4327071" cy="47624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40181892" y="789216"/>
          <a:ext cx="4327071" cy="476249"/>
        </a:xfrm>
        <a:prstGeom prst="rect">
          <a:avLst/>
        </a:prstGeom>
        <a:noFill/>
        <a:ln w="28575">
          <a:solidFill>
            <a:srgbClr val="0099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อย่าลืมเลือก หากเป็นกองทุนให้ระบุชื่อกองทุนด้วย</a:t>
          </a:r>
        </a:p>
      </xdr:txBody>
    </xdr:sp>
    <xdr:clientData/>
  </xdr:oneCellAnchor>
  <xdr:oneCellAnchor>
    <xdr:from>
      <xdr:col>1</xdr:col>
      <xdr:colOff>122466</xdr:colOff>
      <xdr:row>4</xdr:row>
      <xdr:rowOff>2222048</xdr:rowOff>
    </xdr:from>
    <xdr:ext cx="3864428" cy="979713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3537859" y="4208691"/>
          <a:ext cx="3864428" cy="97971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ให้เลือกจาก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Drop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down list </a:t>
          </a:r>
          <a:b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ที่กำหนดให้</a:t>
          </a:r>
        </a:p>
      </xdr:txBody>
    </xdr:sp>
    <xdr:clientData/>
  </xdr:oneCellAnchor>
  <xdr:oneCellAnchor>
    <xdr:from>
      <xdr:col>5</xdr:col>
      <xdr:colOff>314820</xdr:colOff>
      <xdr:row>2</xdr:row>
      <xdr:rowOff>239362</xdr:rowOff>
    </xdr:from>
    <xdr:ext cx="5429250" cy="95249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8206963" y="1409576"/>
          <a:ext cx="5429250" cy="9524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เมื่อเลือก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Commitment Item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ในคอลัมน์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แล้ว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ชื่อรายการจะปรากฎเอง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(#N/A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จะหายไป)</a:t>
          </a:r>
        </a:p>
        <a:p>
          <a:pPr algn="ctr"/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3</xdr:col>
      <xdr:colOff>790450</xdr:colOff>
      <xdr:row>1</xdr:row>
      <xdr:rowOff>398320</xdr:rowOff>
    </xdr:from>
    <xdr:to>
      <xdr:col>5</xdr:col>
      <xdr:colOff>153393</xdr:colOff>
      <xdr:row>4</xdr:row>
      <xdr:rowOff>564081</xdr:rowOff>
    </xdr:to>
    <xdr:cxnSp macro="">
      <xdr:nvCxnSpPr>
        <xdr:cNvPr id="15" name="Elbow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5400000" flipH="1" flipV="1">
          <a:off x="6658223" y="1198047"/>
          <a:ext cx="1170216" cy="748397"/>
        </a:xfrm>
        <a:prstGeom prst="bentConnector3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1186753</xdr:colOff>
      <xdr:row>0</xdr:row>
      <xdr:rowOff>461530</xdr:rowOff>
    </xdr:from>
    <xdr:ext cx="4226622" cy="51954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/>
      </xdr:nvSpPr>
      <xdr:spPr>
        <a:xfrm>
          <a:off x="7251003" y="461530"/>
          <a:ext cx="4226622" cy="51954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กรุณาเลือกข้อมูลตามขั้นตอน 1 ถึง 3</a:t>
          </a:r>
          <a:endParaRPr lang="th-TH" sz="28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</xdr:col>
      <xdr:colOff>2</xdr:colOff>
      <xdr:row>4</xdr:row>
      <xdr:rowOff>69272</xdr:rowOff>
    </xdr:from>
    <xdr:to>
      <xdr:col>5</xdr:col>
      <xdr:colOff>34637</xdr:colOff>
      <xdr:row>4</xdr:row>
      <xdr:rowOff>848591</xdr:rowOff>
    </xdr:to>
    <xdr:graphicFrame macro="">
      <xdr:nvGraphicFramePr>
        <xdr:cNvPr id="42" name="Diagram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5</xdr:col>
      <xdr:colOff>1168978</xdr:colOff>
      <xdr:row>3</xdr:row>
      <xdr:rowOff>959716</xdr:rowOff>
    </xdr:from>
    <xdr:to>
      <xdr:col>5</xdr:col>
      <xdr:colOff>1168978</xdr:colOff>
      <xdr:row>3</xdr:row>
      <xdr:rowOff>1479261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flipV="1">
          <a:off x="8614353" y="2547216"/>
          <a:ext cx="0" cy="51954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1680881</xdr:colOff>
      <xdr:row>1</xdr:row>
      <xdr:rowOff>291352</xdr:rowOff>
    </xdr:from>
    <xdr:to>
      <xdr:col>44</xdr:col>
      <xdr:colOff>2061881</xdr:colOff>
      <xdr:row>1</xdr:row>
      <xdr:rowOff>481852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flipV="1">
          <a:off x="53821852" y="885264"/>
          <a:ext cx="38100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1374322</xdr:colOff>
      <xdr:row>10</xdr:row>
      <xdr:rowOff>188098</xdr:rowOff>
    </xdr:from>
    <xdr:to>
      <xdr:col>8</xdr:col>
      <xdr:colOff>1137398</xdr:colOff>
      <xdr:row>12</xdr:row>
      <xdr:rowOff>405813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11525251" y="7222991"/>
          <a:ext cx="4280647" cy="92528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กรอกรายจ่ายจริง ในแต่ละรายการที่มีการขอตั้ง</a:t>
          </a:r>
        </a:p>
        <a:p>
          <a:pPr algn="ctr"/>
          <a:r>
            <a:rPr lang="th-TH" sz="24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ปีงบประมาณย้อนหลัง</a:t>
          </a:r>
        </a:p>
      </xdr:txBody>
    </xdr:sp>
    <xdr:clientData/>
  </xdr:twoCellAnchor>
  <xdr:twoCellAnchor>
    <xdr:from>
      <xdr:col>6</xdr:col>
      <xdr:colOff>950097</xdr:colOff>
      <xdr:row>6</xdr:row>
      <xdr:rowOff>258536</xdr:rowOff>
    </xdr:from>
    <xdr:to>
      <xdr:col>8</xdr:col>
      <xdr:colOff>1605641</xdr:colOff>
      <xdr:row>9</xdr:row>
      <xdr:rowOff>190502</xdr:rowOff>
    </xdr:to>
    <xdr:sp macro="" textlink="">
      <xdr:nvSpPr>
        <xdr:cNvPr id="46" name="Right Brace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/>
      </xdr:nvSpPr>
      <xdr:spPr>
        <a:xfrm rot="5400000">
          <a:off x="13190922" y="3788390"/>
          <a:ext cx="993323" cy="5173115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1205118</xdr:colOff>
      <xdr:row>0</xdr:row>
      <xdr:rowOff>122583</xdr:rowOff>
    </xdr:from>
    <xdr:ext cx="1416407" cy="32146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8261118" y="122583"/>
          <a:ext cx="1416407" cy="321469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Desktop/&#3619;&#3634;&#3618;&#3621;&#3632;&#3648;&#3629;&#3637;&#3618;&#3604;&#3605;&#3633;&#3623;&#3650;&#3588;&#3619;&#3591;&#3585;&#3634;&#3619;/&#3624;&#3636;&#3619;&#3636;&#3619;&#3634;&#3594;/&#3605;&#3633;&#3623;&#3650;&#3588;&#3619;&#3591;&#3585;&#3634;&#3619;&#3585;&#3656;&#3629;&#3609;&#3614;&#3636;&#3592;&#3634;&#3619;&#3603;&#3634;/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/Desktop/&#3605;&#3633;&#3657;&#3591;&#3591;&#3610;&#3611;&#3619;&#3632;&#3617;&#3634;&#3603;&#3611;&#3637;%2061/&#3605;&#3633;&#3657;&#3591;&#3591;&#3610;&#3611;&#3619;&#3632;&#3617;&#3634;&#3603;&#3649;&#3612;&#3656;&#3609;&#3604;&#3636;&#3609;%2061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05;&#3633;&#3623;&#3629;&#3618;&#3656;&#3634;&#3591;&#3591;&#3610;&#3621;&#3591;&#3607;&#3640;&#3609;%20ko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ERP%201%20OCT%2058%20v.2/&#3649;&#3610;&#3610;&#3615;&#3629;&#3619;&#3660;&#3617;&#3607;&#3637;&#3656;1%20&#3649;&#3621;&#363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50;&#3588;&#3619;&#3591;&#3585;&#3634;&#3619;&#3619;&#3634;&#3618;&#3652;&#3604;&#36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Local%20Settings/Temporary%20Internet%20Files/Content.IE5/5ZJAQXAZ/checklist-&#3588;&#3619;&#3640;&#3616;&#3633;&#3603;&#3601;&#366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59\&#3600;&#3634;&#3609;&#3591;&#3610;&#3621;&#3591;&#3607;&#3640;&#3609;%20&#3592;&#3635;&#3649;&#3609;&#3585;&#3611;&#3619;&#3632;&#3648;&#3616;&#3607;%20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  <sheetName val="Index_รวม"/>
      <sheetName val="Index(วิธีจัดซื้อจัดจ้างNo.6)"/>
      <sheetName val="ห้ามลบ"/>
      <sheetName val="ยุทธ วรส."/>
      <sheetName val="ยุทธ ม.มหิดล"/>
      <sheetName val="Ind.3.2"/>
      <sheetName val="สูตรแผนงาน"/>
      <sheetName val="Index(วิธีจัดซื้อจัดจ้างno.7)"/>
      <sheetName val="Ind..3.7"/>
      <sheetName val="index (2)"/>
      <sheetName val="Sheet3"/>
      <sheetName val="Sheet2"/>
      <sheetName val="Sheet4"/>
      <sheetName val="Ind.3.5"/>
      <sheetName val="วิธีจัดซื้อจัดจ้า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Index no.9"/>
      <sheetName val="Explanation no.9"/>
      <sheetName val="no.7 (ExampleK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10"/>
      <sheetName val="Indexตัวชี้วัด"/>
      <sheetName val="Index10-12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*********ครุภัณฑ์*********</v>
          </cell>
          <cell r="B2" t="str">
            <v>*********ครุภัณฑ์*********</v>
          </cell>
        </row>
        <row r="3">
          <cell r="B3" t="str">
            <v>ครุภัณฑ์ทดแทนของเดิม</v>
          </cell>
        </row>
        <row r="4">
          <cell r="B4" t="str">
            <v>ครุภัณฑ์เพิ่มประสิทธิภาพ</v>
          </cell>
        </row>
        <row r="5">
          <cell r="B5" t="str">
            <v>ครุภัณฑ์ใหม่ไม่เคยมี</v>
          </cell>
        </row>
        <row r="6">
          <cell r="B6" t="str">
            <v>ครุภัณฑ์ใหม่เพิ่มเติม</v>
          </cell>
        </row>
        <row r="7">
          <cell r="B7" t="str">
            <v>ครุภัณฑ์ประจำอาคาร</v>
          </cell>
        </row>
        <row r="8">
          <cell r="B8" t="str">
            <v>ครุภัณฑ์ผูกพันเดิม</v>
          </cell>
        </row>
        <row r="9">
          <cell r="B9" t="str">
            <v>*********สิ่งก่อสร้าง*********</v>
          </cell>
        </row>
        <row r="10">
          <cell r="B10" t="str">
            <v>สิ่งก่อสร้างปีเดียว</v>
          </cell>
        </row>
        <row r="11">
          <cell r="B11" t="str">
            <v>ปรับปรุงสิ่งก่อสร้าง</v>
          </cell>
        </row>
        <row r="12">
          <cell r="B12" t="str">
            <v xml:space="preserve">สิ่งก่อสร้างผูกพันเดิม 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3">
        <row r="81">
          <cell r="B81" t="str">
            <v>0150001 วิทยาศาสตร์สุขภาพLS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  <sheetName val="Index"/>
      <sheetName val="Sheet1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</sheetData>
      <sheetData sheetId="4"/>
      <sheetData sheetId="5"/>
      <sheetData sheetId="6" refreshError="1"/>
      <sheetData sheetId="7" refreshError="1"/>
      <sheetData sheetId="8">
        <row r="4">
          <cell r="B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  <sheetName val="สูตรแผนงา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*********ครุภัณฑ์*********</v>
          </cell>
        </row>
        <row r="3">
          <cell r="A3" t="str">
            <v>ครุภัณฑ์ก่อสร้าง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Index no.9"/>
      <sheetName val="Explanation no.9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/>
      <sheetData sheetId="1"/>
      <sheetData sheetId="2">
        <row r="3">
          <cell r="A3" t="str">
            <v>รายได้จากการดำเนินงาน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I5" t="str">
            <v>0150012 การบริการและการศึกษาLS</v>
          </cell>
        </row>
        <row r="6">
          <cell r="I6" t="str">
            <v>0160002 อุดหนุนบริหารจัดการBioMed</v>
          </cell>
        </row>
        <row r="7">
          <cell r="I7" t="str">
            <v>0160004 อุดหนุนนักศึกษาทันตแพทย์</v>
          </cell>
        </row>
        <row r="8">
          <cell r="I8" t="str">
            <v>0160005 อุดหนุนแพทย์แผนไทยฯ</v>
          </cell>
        </row>
        <row r="9"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  <sheetName val="Index10-12(1)"/>
      <sheetName val="index(ห้ามลบ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  <sheetName val="สูตรแผนงาน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  <sheetName val="Index10-12(1)"/>
      <sheetName val="สูตรแผนงาน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>
        <row r="6">
          <cell r="G6" t="str">
            <v>ตัวชี้วัด : เชิงปริมาณ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M15"/>
  <sheetViews>
    <sheetView view="pageBreakPreview" zoomScale="120" zoomScaleNormal="100" zoomScaleSheetLayoutView="120" workbookViewId="0"/>
  </sheetViews>
  <sheetFormatPr defaultColWidth="9.375" defaultRowHeight="27"/>
  <cols>
    <col min="1" max="1" width="5" style="24" customWidth="1"/>
    <col min="2" max="16384" width="9.375" style="24"/>
  </cols>
  <sheetData>
    <row r="1" spans="1:13">
      <c r="I1" s="25"/>
      <c r="M1" s="25"/>
    </row>
    <row r="2" spans="1:13">
      <c r="E2" s="26" t="s">
        <v>1001</v>
      </c>
      <c r="F2" s="26"/>
    </row>
    <row r="3" spans="1:13">
      <c r="E3" s="26" t="s">
        <v>61</v>
      </c>
      <c r="F3" s="26"/>
    </row>
    <row r="5" spans="1:13">
      <c r="A5" s="24" t="s">
        <v>62</v>
      </c>
    </row>
    <row r="8" spans="1:13">
      <c r="C8" s="25"/>
      <c r="D8" s="24" t="s">
        <v>1002</v>
      </c>
    </row>
    <row r="11" spans="1:13">
      <c r="D11" s="25"/>
      <c r="E11" s="24" t="s">
        <v>63</v>
      </c>
    </row>
    <row r="12" spans="1:13">
      <c r="D12" s="25"/>
      <c r="E12" s="24" t="s">
        <v>64</v>
      </c>
    </row>
    <row r="14" spans="1:13">
      <c r="D14" s="25"/>
      <c r="E14" s="24" t="s">
        <v>65</v>
      </c>
    </row>
    <row r="15" spans="1:13">
      <c r="D15" s="25"/>
      <c r="E15" s="24" t="s">
        <v>64</v>
      </c>
    </row>
  </sheetData>
  <pageMargins left="1.1811023622047245" right="0.74803149606299213" top="1.1811023622047245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1F4E78"/>
  </sheetPr>
  <dimension ref="A1:CG22"/>
  <sheetViews>
    <sheetView showGridLines="0" view="pageBreakPreview" zoomScale="90" zoomScaleNormal="85" zoomScaleSheetLayoutView="90" workbookViewId="0">
      <selection activeCell="AS4" sqref="AS4:BB4"/>
    </sheetView>
  </sheetViews>
  <sheetFormatPr defaultColWidth="12.125" defaultRowHeight="18.600000000000001"/>
  <cols>
    <col min="1" max="1" width="13.375" style="32" bestFit="1" customWidth="1"/>
    <col min="2" max="2" width="8.375" style="32" bestFit="1" customWidth="1"/>
    <col min="3" max="3" width="11.625" style="32" bestFit="1" customWidth="1"/>
    <col min="4" max="6" width="11.625" style="32" customWidth="1"/>
    <col min="7" max="7" width="47.625" style="32" customWidth="1"/>
    <col min="8" max="8" width="71.375" style="32" customWidth="1"/>
    <col min="9" max="9" width="19.5" style="41" bestFit="1" customWidth="1"/>
    <col min="10" max="10" width="35" style="32" bestFit="1" customWidth="1"/>
    <col min="11" max="11" width="15.5" style="32" bestFit="1" customWidth="1"/>
    <col min="12" max="12" width="15.625" style="32" bestFit="1" customWidth="1"/>
    <col min="13" max="13" width="17.5" style="32" bestFit="1" customWidth="1"/>
    <col min="14" max="14" width="11.5" style="32" bestFit="1" customWidth="1"/>
    <col min="15" max="23" width="10.5" style="32" bestFit="1" customWidth="1"/>
    <col min="24" max="26" width="11" style="32" bestFit="1" customWidth="1"/>
    <col min="27" max="27" width="8.875" style="32" bestFit="1" customWidth="1"/>
    <col min="28" max="28" width="9.5" style="32" bestFit="1" customWidth="1"/>
    <col min="29" max="29" width="15.5" style="32" bestFit="1" customWidth="1"/>
    <col min="30" max="30" width="14.875" style="32" bestFit="1" customWidth="1"/>
    <col min="31" max="31" width="10.625" style="32" bestFit="1" customWidth="1"/>
    <col min="32" max="33" width="12.375" style="32" bestFit="1" customWidth="1"/>
    <col min="34" max="34" width="10.625" style="32" bestFit="1" customWidth="1"/>
    <col min="35" max="35" width="11.625" style="32" bestFit="1" customWidth="1"/>
    <col min="36" max="36" width="12.375" style="32" bestFit="1" customWidth="1"/>
    <col min="37" max="37" width="11.625" style="32" bestFit="1" customWidth="1"/>
    <col min="38" max="38" width="12.375" style="32" bestFit="1" customWidth="1"/>
    <col min="39" max="42" width="9.875" style="32" customWidth="1"/>
    <col min="43" max="43" width="12.5" style="32" bestFit="1" customWidth="1"/>
    <col min="44" max="54" width="16.5" style="32" customWidth="1"/>
    <col min="55" max="55" width="58.5" style="32" bestFit="1" customWidth="1"/>
    <col min="56" max="56" width="8.625" style="32" bestFit="1" customWidth="1"/>
    <col min="57" max="57" width="17.875" style="32" customWidth="1"/>
    <col min="58" max="58" width="16.375" style="32" bestFit="1" customWidth="1"/>
    <col min="59" max="59" width="66.625" style="32" bestFit="1" customWidth="1"/>
    <col min="60" max="60" width="72" style="32" customWidth="1"/>
    <col min="61" max="61" width="32.5" style="32" customWidth="1"/>
    <col min="62" max="62" width="15.5" style="32" customWidth="1"/>
    <col min="63" max="63" width="31.5" style="32" bestFit="1" customWidth="1"/>
    <col min="64" max="64" width="16.625" style="32" bestFit="1" customWidth="1"/>
    <col min="65" max="65" width="14.5" style="32" bestFit="1" customWidth="1"/>
    <col min="66" max="66" width="17.125" style="32" bestFit="1" customWidth="1"/>
    <col min="67" max="67" width="17.125" style="32" customWidth="1"/>
    <col min="68" max="68" width="19.625" style="32" bestFit="1" customWidth="1"/>
    <col min="69" max="69" width="19.625" style="32" customWidth="1"/>
    <col min="70" max="70" width="23" style="32" customWidth="1"/>
    <col min="71" max="76" width="19.625" style="32" customWidth="1"/>
    <col min="77" max="77" width="14.875" style="32" bestFit="1" customWidth="1"/>
    <col min="78" max="78" width="33.625" style="32" customWidth="1"/>
    <col min="79" max="79" width="18.5" style="32" bestFit="1" customWidth="1"/>
    <col min="80" max="80" width="5.875" style="32" bestFit="1" customWidth="1"/>
    <col min="81" max="81" width="16.5" style="32" bestFit="1" customWidth="1"/>
    <col min="82" max="82" width="11.625" style="32" bestFit="1" customWidth="1"/>
    <col min="83" max="83" width="7" style="32" bestFit="1" customWidth="1"/>
    <col min="84" max="84" width="98" style="32" customWidth="1"/>
    <col min="85" max="16384" width="12.125" style="32"/>
  </cols>
  <sheetData>
    <row r="1" spans="1:85" ht="42">
      <c r="A1" s="772" t="s">
        <v>1017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72"/>
      <c r="AN1" s="772"/>
      <c r="AO1" s="772"/>
      <c r="AP1" s="772"/>
      <c r="AQ1" s="772"/>
      <c r="AR1" s="772"/>
      <c r="AS1" s="772"/>
      <c r="AT1" s="772"/>
      <c r="AU1" s="772"/>
      <c r="AV1" s="772"/>
      <c r="AW1" s="772"/>
      <c r="AX1" s="772"/>
      <c r="AY1" s="772"/>
      <c r="AZ1" s="772"/>
      <c r="BA1" s="772"/>
      <c r="BB1" s="772"/>
      <c r="BC1" s="772"/>
      <c r="BD1" s="772"/>
      <c r="BE1" s="772"/>
      <c r="BF1" s="772"/>
      <c r="BG1" s="772"/>
      <c r="BH1" s="772"/>
      <c r="BI1" s="772"/>
      <c r="BJ1" s="772"/>
      <c r="BK1" s="772"/>
      <c r="BL1" s="772"/>
      <c r="BM1" s="772"/>
      <c r="BN1" s="772"/>
      <c r="BO1" s="772"/>
      <c r="BP1" s="772"/>
      <c r="BQ1" s="772"/>
      <c r="BR1" s="772"/>
      <c r="BS1" s="772"/>
      <c r="BT1" s="772"/>
      <c r="BU1" s="772"/>
      <c r="BV1" s="772"/>
      <c r="BW1" s="772"/>
      <c r="BX1" s="772"/>
      <c r="BY1" s="772"/>
      <c r="BZ1" s="772"/>
      <c r="CA1" s="772"/>
      <c r="CB1" s="772"/>
      <c r="CC1" s="772"/>
      <c r="CD1" s="772"/>
      <c r="CE1" s="772"/>
      <c r="CF1" s="772"/>
      <c r="CG1" s="500"/>
    </row>
    <row r="2" spans="1:85" s="645" customFormat="1" ht="33.6">
      <c r="A2" s="646" t="s">
        <v>941</v>
      </c>
      <c r="I2" s="647"/>
    </row>
    <row r="3" spans="1:85" s="33" customFormat="1" ht="90" customHeight="1">
      <c r="A3" s="756" t="s">
        <v>357</v>
      </c>
      <c r="B3" s="757" t="s">
        <v>81</v>
      </c>
      <c r="C3" s="757" t="s">
        <v>82</v>
      </c>
      <c r="D3" s="757" t="s">
        <v>448</v>
      </c>
      <c r="E3" s="757" t="s">
        <v>106</v>
      </c>
      <c r="F3" s="757" t="s">
        <v>107</v>
      </c>
      <c r="G3" s="757" t="s">
        <v>83</v>
      </c>
      <c r="H3" s="757" t="s">
        <v>84</v>
      </c>
      <c r="I3" s="757" t="s">
        <v>85</v>
      </c>
      <c r="J3" s="757" t="s">
        <v>86</v>
      </c>
      <c r="K3" s="757" t="s">
        <v>87</v>
      </c>
      <c r="L3" s="757" t="s">
        <v>88</v>
      </c>
      <c r="M3" s="769" t="s">
        <v>89</v>
      </c>
      <c r="N3" s="769" t="s">
        <v>90</v>
      </c>
      <c r="O3" s="769" t="s">
        <v>91</v>
      </c>
      <c r="P3" s="769" t="s">
        <v>92</v>
      </c>
      <c r="Q3" s="769" t="s">
        <v>93</v>
      </c>
      <c r="R3" s="769" t="s">
        <v>94</v>
      </c>
      <c r="S3" s="769" t="s">
        <v>95</v>
      </c>
      <c r="T3" s="769" t="s">
        <v>96</v>
      </c>
      <c r="U3" s="769" t="s">
        <v>97</v>
      </c>
      <c r="V3" s="769" t="s">
        <v>98</v>
      </c>
      <c r="W3" s="769" t="s">
        <v>99</v>
      </c>
      <c r="X3" s="769" t="s">
        <v>100</v>
      </c>
      <c r="Y3" s="769" t="s">
        <v>101</v>
      </c>
      <c r="Z3" s="769" t="s">
        <v>102</v>
      </c>
      <c r="AA3" s="757" t="s">
        <v>78</v>
      </c>
      <c r="AB3" s="757" t="s">
        <v>151</v>
      </c>
      <c r="AC3" s="757" t="s">
        <v>241</v>
      </c>
      <c r="AD3" s="760" t="s">
        <v>1013</v>
      </c>
      <c r="AE3" s="757" t="s">
        <v>372</v>
      </c>
      <c r="AF3" s="757"/>
      <c r="AG3" s="757"/>
      <c r="AH3" s="757"/>
      <c r="AI3" s="757"/>
      <c r="AJ3" s="757"/>
      <c r="AK3" s="757"/>
      <c r="AL3" s="757"/>
      <c r="AM3" s="757"/>
      <c r="AN3" s="757"/>
      <c r="AO3" s="757"/>
      <c r="AP3" s="757"/>
      <c r="AQ3" s="757"/>
      <c r="AR3" s="757" t="s">
        <v>964</v>
      </c>
      <c r="AS3" s="758" t="s">
        <v>900</v>
      </c>
      <c r="AT3" s="762"/>
      <c r="AU3" s="762"/>
      <c r="AV3" s="762"/>
      <c r="AW3" s="762"/>
      <c r="AX3" s="762"/>
      <c r="AY3" s="762"/>
      <c r="AZ3" s="762"/>
      <c r="BA3" s="762"/>
      <c r="BB3" s="759"/>
      <c r="BC3" s="757" t="s">
        <v>965</v>
      </c>
      <c r="BD3" s="757" t="s">
        <v>103</v>
      </c>
      <c r="BE3" s="757" t="s">
        <v>104</v>
      </c>
      <c r="BF3" s="757" t="s">
        <v>105</v>
      </c>
      <c r="BG3" s="756" t="s">
        <v>919</v>
      </c>
      <c r="BH3" s="756" t="s">
        <v>221</v>
      </c>
      <c r="BI3" s="756" t="s">
        <v>222</v>
      </c>
      <c r="BJ3" s="757" t="s">
        <v>363</v>
      </c>
      <c r="BK3" s="757" t="s">
        <v>223</v>
      </c>
      <c r="BL3" s="764" t="s">
        <v>237</v>
      </c>
      <c r="BM3" s="764"/>
      <c r="BN3" s="764"/>
      <c r="BO3" s="764"/>
      <c r="BP3" s="764"/>
      <c r="BQ3" s="764" t="s">
        <v>367</v>
      </c>
      <c r="BR3" s="764"/>
      <c r="BS3" s="764"/>
      <c r="BT3" s="764"/>
      <c r="BU3" s="764"/>
      <c r="BV3" s="764"/>
      <c r="BW3" s="764"/>
      <c r="BX3" s="764"/>
      <c r="BY3" s="753" t="s">
        <v>238</v>
      </c>
      <c r="BZ3" s="753"/>
      <c r="CA3" s="765" t="s">
        <v>250</v>
      </c>
      <c r="CB3" s="765"/>
      <c r="CC3" s="765"/>
      <c r="CD3" s="765"/>
      <c r="CE3" s="765"/>
      <c r="CF3" s="757" t="s">
        <v>108</v>
      </c>
    </row>
    <row r="4" spans="1:85" s="33" customFormat="1" ht="46.5" customHeight="1">
      <c r="A4" s="756"/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57"/>
      <c r="AB4" s="757"/>
      <c r="AC4" s="757"/>
      <c r="AD4" s="770"/>
      <c r="AE4" s="754" t="s">
        <v>156</v>
      </c>
      <c r="AF4" s="754" t="s">
        <v>157</v>
      </c>
      <c r="AG4" s="754" t="s">
        <v>158</v>
      </c>
      <c r="AH4" s="754" t="s">
        <v>159</v>
      </c>
      <c r="AI4" s="754" t="s">
        <v>160</v>
      </c>
      <c r="AJ4" s="754" t="s">
        <v>161</v>
      </c>
      <c r="AK4" s="754" t="s">
        <v>162</v>
      </c>
      <c r="AL4" s="754" t="s">
        <v>163</v>
      </c>
      <c r="AM4" s="754" t="s">
        <v>164</v>
      </c>
      <c r="AN4" s="754" t="s">
        <v>165</v>
      </c>
      <c r="AO4" s="754" t="s">
        <v>166</v>
      </c>
      <c r="AP4" s="754" t="s">
        <v>167</v>
      </c>
      <c r="AQ4" s="760" t="s">
        <v>373</v>
      </c>
      <c r="AR4" s="757"/>
      <c r="AS4" s="758" t="s">
        <v>898</v>
      </c>
      <c r="AT4" s="759"/>
      <c r="AU4" s="758" t="s">
        <v>930</v>
      </c>
      <c r="AV4" s="759"/>
      <c r="AW4" s="758" t="s">
        <v>963</v>
      </c>
      <c r="AX4" s="759"/>
      <c r="AY4" s="758" t="s">
        <v>998</v>
      </c>
      <c r="AZ4" s="759"/>
      <c r="BA4" s="758" t="s">
        <v>1009</v>
      </c>
      <c r="BB4" s="759"/>
      <c r="BC4" s="757"/>
      <c r="BD4" s="757"/>
      <c r="BE4" s="757"/>
      <c r="BF4" s="757"/>
      <c r="BG4" s="756"/>
      <c r="BH4" s="756"/>
      <c r="BI4" s="756"/>
      <c r="BJ4" s="757"/>
      <c r="BK4" s="757"/>
      <c r="BL4" s="766" t="s">
        <v>235</v>
      </c>
      <c r="BM4" s="766" t="s">
        <v>234</v>
      </c>
      <c r="BN4" s="766" t="s">
        <v>236</v>
      </c>
      <c r="BO4" s="766" t="s">
        <v>358</v>
      </c>
      <c r="BP4" s="766" t="s">
        <v>359</v>
      </c>
      <c r="BQ4" s="763" t="s">
        <v>368</v>
      </c>
      <c r="BR4" s="763"/>
      <c r="BS4" s="764" t="s">
        <v>947</v>
      </c>
      <c r="BT4" s="764"/>
      <c r="BU4" s="764"/>
      <c r="BV4" s="764"/>
      <c r="BW4" s="764"/>
      <c r="BX4" s="764"/>
      <c r="BY4" s="753" t="s">
        <v>239</v>
      </c>
      <c r="BZ4" s="753" t="s">
        <v>240</v>
      </c>
      <c r="CA4" s="765" t="s">
        <v>227</v>
      </c>
      <c r="CB4" s="765" t="s">
        <v>233</v>
      </c>
      <c r="CC4" s="765" t="s">
        <v>225</v>
      </c>
      <c r="CD4" s="765" t="s">
        <v>226</v>
      </c>
      <c r="CE4" s="765" t="s">
        <v>224</v>
      </c>
      <c r="CF4" s="757"/>
    </row>
    <row r="5" spans="1:85" s="33" customFormat="1" ht="68.400000000000006">
      <c r="A5" s="756"/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57"/>
      <c r="AB5" s="757"/>
      <c r="AC5" s="757"/>
      <c r="AD5" s="761"/>
      <c r="AE5" s="755"/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5"/>
      <c r="AQ5" s="761"/>
      <c r="AR5" s="757"/>
      <c r="AS5" s="635" t="s">
        <v>899</v>
      </c>
      <c r="AT5" s="635" t="s">
        <v>68</v>
      </c>
      <c r="AU5" s="635" t="s">
        <v>899</v>
      </c>
      <c r="AV5" s="635" t="s">
        <v>68</v>
      </c>
      <c r="AW5" s="635" t="s">
        <v>899</v>
      </c>
      <c r="AX5" s="635" t="s">
        <v>68</v>
      </c>
      <c r="AY5" s="635" t="s">
        <v>899</v>
      </c>
      <c r="AZ5" s="635" t="s">
        <v>68</v>
      </c>
      <c r="BA5" s="635" t="s">
        <v>899</v>
      </c>
      <c r="BB5" s="635" t="s">
        <v>899</v>
      </c>
      <c r="BC5" s="757"/>
      <c r="BD5" s="757"/>
      <c r="BE5" s="757"/>
      <c r="BF5" s="757"/>
      <c r="BG5" s="756"/>
      <c r="BH5" s="756"/>
      <c r="BI5" s="756"/>
      <c r="BJ5" s="757"/>
      <c r="BK5" s="757"/>
      <c r="BL5" s="767"/>
      <c r="BM5" s="767"/>
      <c r="BN5" s="767"/>
      <c r="BO5" s="767"/>
      <c r="BP5" s="767"/>
      <c r="BQ5" s="684" t="s">
        <v>232</v>
      </c>
      <c r="BR5" s="684" t="s">
        <v>233</v>
      </c>
      <c r="BS5" s="684" t="s">
        <v>364</v>
      </c>
      <c r="BT5" s="684" t="s">
        <v>369</v>
      </c>
      <c r="BU5" s="684" t="s">
        <v>365</v>
      </c>
      <c r="BV5" s="684" t="s">
        <v>370</v>
      </c>
      <c r="BW5" s="684" t="s">
        <v>366</v>
      </c>
      <c r="BX5" s="684" t="s">
        <v>371</v>
      </c>
      <c r="BY5" s="753"/>
      <c r="BZ5" s="753"/>
      <c r="CA5" s="765"/>
      <c r="CB5" s="765"/>
      <c r="CC5" s="765"/>
      <c r="CD5" s="765"/>
      <c r="CE5" s="765"/>
      <c r="CF5" s="757"/>
    </row>
    <row r="6" spans="1:85" ht="29.25" customHeight="1">
      <c r="A6" s="34" t="s">
        <v>301</v>
      </c>
      <c r="B6" s="34" t="s">
        <v>138</v>
      </c>
      <c r="C6" s="35"/>
      <c r="D6" s="34" t="s">
        <v>362</v>
      </c>
      <c r="E6" s="34" t="s">
        <v>119</v>
      </c>
      <c r="F6" s="34" t="s">
        <v>114</v>
      </c>
      <c r="G6" s="36" t="s">
        <v>309</v>
      </c>
      <c r="H6" s="36" t="s">
        <v>307</v>
      </c>
      <c r="I6" s="34" t="s">
        <v>310</v>
      </c>
      <c r="J6" s="503" t="s">
        <v>206</v>
      </c>
      <c r="K6" s="502" t="s">
        <v>311</v>
      </c>
      <c r="L6" s="34" t="s">
        <v>312</v>
      </c>
      <c r="M6" s="37"/>
      <c r="N6" s="34"/>
      <c r="O6" s="34"/>
      <c r="P6" s="34"/>
      <c r="Q6" s="36"/>
      <c r="R6" s="36"/>
      <c r="S6" s="36"/>
      <c r="T6" s="36"/>
      <c r="U6" s="36"/>
      <c r="V6" s="36"/>
      <c r="W6" s="36"/>
      <c r="X6" s="36"/>
      <c r="Y6" s="36"/>
      <c r="Z6" s="36"/>
      <c r="AA6" s="77">
        <v>1</v>
      </c>
      <c r="AB6" s="76" t="s">
        <v>318</v>
      </c>
      <c r="AC6" s="75">
        <v>30000</v>
      </c>
      <c r="AD6" s="76">
        <f t="shared" ref="AD6:AD11" si="0">AA6*AC6</f>
        <v>30000</v>
      </c>
      <c r="AE6" s="501">
        <v>30000</v>
      </c>
      <c r="AF6" s="501"/>
      <c r="AG6" s="76"/>
      <c r="AH6" s="501"/>
      <c r="AI6" s="501"/>
      <c r="AJ6" s="501"/>
      <c r="AK6" s="501"/>
      <c r="AL6" s="501"/>
      <c r="AM6" s="501"/>
      <c r="AN6" s="501"/>
      <c r="AO6" s="501"/>
      <c r="AP6" s="501"/>
      <c r="AQ6" s="501">
        <f>SUM(AE6:AP6)</f>
        <v>30000</v>
      </c>
      <c r="AR6" s="86" t="b">
        <f>AQ6=AD6</f>
        <v>1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638" t="s">
        <v>715</v>
      </c>
      <c r="BD6" s="78" t="s">
        <v>322</v>
      </c>
      <c r="BE6" s="34" t="s">
        <v>346</v>
      </c>
      <c r="BF6" s="38" t="s">
        <v>320</v>
      </c>
      <c r="BG6" s="38" t="s">
        <v>142</v>
      </c>
      <c r="BH6" s="38" t="s">
        <v>940</v>
      </c>
      <c r="BI6" s="38" t="s">
        <v>903</v>
      </c>
      <c r="BJ6" s="502" t="s">
        <v>849</v>
      </c>
      <c r="BK6" s="502" t="s">
        <v>321</v>
      </c>
      <c r="BL6" s="34" t="s">
        <v>140</v>
      </c>
      <c r="BM6" s="34" t="s">
        <v>140</v>
      </c>
      <c r="BN6" s="34" t="s">
        <v>140</v>
      </c>
      <c r="BO6" s="34" t="s">
        <v>140</v>
      </c>
      <c r="BP6" s="34" t="s">
        <v>140</v>
      </c>
      <c r="BQ6" s="79" t="s">
        <v>323</v>
      </c>
      <c r="BR6" s="79" t="s">
        <v>323</v>
      </c>
      <c r="BS6" s="76">
        <v>30000</v>
      </c>
      <c r="BT6" s="34" t="s">
        <v>449</v>
      </c>
      <c r="BU6" s="76">
        <v>32000</v>
      </c>
      <c r="BV6" s="34" t="s">
        <v>449</v>
      </c>
      <c r="BW6" s="76">
        <v>35000</v>
      </c>
      <c r="BX6" s="34" t="s">
        <v>449</v>
      </c>
      <c r="BY6" s="34"/>
      <c r="BZ6" s="34"/>
      <c r="CA6" s="34"/>
      <c r="CB6" s="34"/>
      <c r="CC6" s="34"/>
      <c r="CD6" s="34"/>
      <c r="CE6" s="34"/>
      <c r="CF6" s="80" t="s">
        <v>326</v>
      </c>
    </row>
    <row r="7" spans="1:85" ht="47.25" customHeight="1">
      <c r="A7" s="34" t="s">
        <v>313</v>
      </c>
      <c r="B7" s="34" t="s">
        <v>138</v>
      </c>
      <c r="C7" s="35"/>
      <c r="D7" s="34" t="s">
        <v>362</v>
      </c>
      <c r="E7" s="34" t="s">
        <v>119</v>
      </c>
      <c r="F7" s="34" t="s">
        <v>112</v>
      </c>
      <c r="G7" s="36" t="s">
        <v>347</v>
      </c>
      <c r="H7" s="36" t="s">
        <v>302</v>
      </c>
      <c r="I7" s="34" t="s">
        <v>310</v>
      </c>
      <c r="J7" s="503" t="s">
        <v>206</v>
      </c>
      <c r="K7" s="502" t="s">
        <v>311</v>
      </c>
      <c r="L7" s="34" t="s">
        <v>312</v>
      </c>
      <c r="M7" s="37"/>
      <c r="N7" s="34"/>
      <c r="O7" s="34"/>
      <c r="P7" s="34"/>
      <c r="Q7" s="36"/>
      <c r="R7" s="36"/>
      <c r="S7" s="36"/>
      <c r="T7" s="36"/>
      <c r="U7" s="36"/>
      <c r="V7" s="36"/>
      <c r="W7" s="36"/>
      <c r="X7" s="36"/>
      <c r="Y7" s="36"/>
      <c r="Z7" s="36"/>
      <c r="AA7" s="77">
        <v>2</v>
      </c>
      <c r="AB7" s="76" t="s">
        <v>319</v>
      </c>
      <c r="AC7" s="75">
        <v>140000</v>
      </c>
      <c r="AD7" s="76">
        <f t="shared" si="0"/>
        <v>280000</v>
      </c>
      <c r="AE7" s="501">
        <v>280000</v>
      </c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>
        <f t="shared" ref="AQ7:AQ15" si="1">SUM(AE7:AP7)</f>
        <v>280000</v>
      </c>
      <c r="AR7" s="86" t="b">
        <f>AQ7=AD7</f>
        <v>1</v>
      </c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638" t="s">
        <v>715</v>
      </c>
      <c r="BD7" s="78" t="s">
        <v>322</v>
      </c>
      <c r="BE7" s="34" t="s">
        <v>346</v>
      </c>
      <c r="BF7" s="38" t="s">
        <v>320</v>
      </c>
      <c r="BG7" s="38" t="s">
        <v>142</v>
      </c>
      <c r="BH7" s="38" t="s">
        <v>940</v>
      </c>
      <c r="BI7" s="38" t="s">
        <v>901</v>
      </c>
      <c r="BJ7" s="502" t="s">
        <v>849</v>
      </c>
      <c r="BK7" s="502" t="s">
        <v>321</v>
      </c>
      <c r="BL7" s="34" t="s">
        <v>324</v>
      </c>
      <c r="BM7" s="34" t="s">
        <v>325</v>
      </c>
      <c r="BN7" s="34" t="s">
        <v>140</v>
      </c>
      <c r="BO7" s="34" t="s">
        <v>140</v>
      </c>
      <c r="BP7" s="34" t="s">
        <v>324</v>
      </c>
      <c r="BQ7" s="79" t="s">
        <v>323</v>
      </c>
      <c r="BR7" s="79" t="s">
        <v>323</v>
      </c>
      <c r="BS7" s="76">
        <v>260000</v>
      </c>
      <c r="BT7" s="34" t="s">
        <v>449</v>
      </c>
      <c r="BU7" s="76">
        <v>280000</v>
      </c>
      <c r="BV7" s="34" t="s">
        <v>449</v>
      </c>
      <c r="BW7" s="76">
        <v>340000</v>
      </c>
      <c r="BX7" s="34" t="s">
        <v>449</v>
      </c>
      <c r="BY7" s="34"/>
      <c r="BZ7" s="34"/>
      <c r="CA7" s="34"/>
      <c r="CB7" s="34"/>
      <c r="CC7" s="34"/>
      <c r="CD7" s="34"/>
      <c r="CE7" s="34"/>
      <c r="CF7" s="80" t="s">
        <v>327</v>
      </c>
    </row>
    <row r="8" spans="1:85" ht="26.25" customHeight="1">
      <c r="A8" s="34" t="s">
        <v>314</v>
      </c>
      <c r="B8" s="34" t="s">
        <v>138</v>
      </c>
      <c r="C8" s="35"/>
      <c r="D8" s="34" t="s">
        <v>362</v>
      </c>
      <c r="E8" s="34" t="s">
        <v>119</v>
      </c>
      <c r="F8" s="34" t="s">
        <v>114</v>
      </c>
      <c r="G8" s="36" t="s">
        <v>303</v>
      </c>
      <c r="H8" s="36" t="s">
        <v>303</v>
      </c>
      <c r="I8" s="34" t="s">
        <v>310</v>
      </c>
      <c r="J8" s="503" t="s">
        <v>206</v>
      </c>
      <c r="K8" s="502" t="s">
        <v>311</v>
      </c>
      <c r="L8" s="34" t="s">
        <v>312</v>
      </c>
      <c r="M8" s="37"/>
      <c r="N8" s="34"/>
      <c r="O8" s="34"/>
      <c r="P8" s="34"/>
      <c r="Q8" s="36"/>
      <c r="R8" s="36"/>
      <c r="S8" s="36"/>
      <c r="T8" s="36"/>
      <c r="U8" s="36"/>
      <c r="V8" s="36"/>
      <c r="W8" s="36"/>
      <c r="X8" s="36"/>
      <c r="Y8" s="36"/>
      <c r="Z8" s="36"/>
      <c r="AA8" s="77">
        <v>2</v>
      </c>
      <c r="AB8" s="76" t="s">
        <v>319</v>
      </c>
      <c r="AC8" s="75">
        <v>25000</v>
      </c>
      <c r="AD8" s="76">
        <f t="shared" si="0"/>
        <v>50000</v>
      </c>
      <c r="AE8" s="501"/>
      <c r="AF8" s="501">
        <v>50000</v>
      </c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>
        <f t="shared" si="1"/>
        <v>50000</v>
      </c>
      <c r="AR8" s="86" t="b">
        <f t="shared" ref="AR8:AR15" si="2">AQ8=AD8</f>
        <v>1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638" t="s">
        <v>715</v>
      </c>
      <c r="BD8" s="78" t="s">
        <v>322</v>
      </c>
      <c r="BE8" s="34" t="s">
        <v>346</v>
      </c>
      <c r="BF8" s="38" t="s">
        <v>320</v>
      </c>
      <c r="BG8" s="38" t="s">
        <v>142</v>
      </c>
      <c r="BH8" s="38" t="s">
        <v>940</v>
      </c>
      <c r="BI8" s="38" t="s">
        <v>901</v>
      </c>
      <c r="BJ8" s="502" t="s">
        <v>849</v>
      </c>
      <c r="BK8" s="502" t="s">
        <v>321</v>
      </c>
      <c r="BL8" s="34" t="s">
        <v>140</v>
      </c>
      <c r="BM8" s="34" t="s">
        <v>140</v>
      </c>
      <c r="BN8" s="34" t="s">
        <v>140</v>
      </c>
      <c r="BO8" s="34" t="s">
        <v>140</v>
      </c>
      <c r="BP8" s="34" t="s">
        <v>140</v>
      </c>
      <c r="BQ8" s="79" t="s">
        <v>323</v>
      </c>
      <c r="BR8" s="79" t="s">
        <v>323</v>
      </c>
      <c r="BS8" s="76">
        <v>50000</v>
      </c>
      <c r="BT8" s="34" t="s">
        <v>449</v>
      </c>
      <c r="BU8" s="76">
        <v>55000</v>
      </c>
      <c r="BV8" s="34" t="s">
        <v>449</v>
      </c>
      <c r="BW8" s="76">
        <v>60000</v>
      </c>
      <c r="BX8" s="34" t="s">
        <v>449</v>
      </c>
      <c r="BY8" s="34"/>
      <c r="BZ8" s="34"/>
      <c r="CA8" s="34"/>
      <c r="CB8" s="34"/>
      <c r="CC8" s="34"/>
      <c r="CD8" s="34"/>
      <c r="CE8" s="34"/>
      <c r="CF8" s="80" t="s">
        <v>326</v>
      </c>
    </row>
    <row r="9" spans="1:85" ht="27" customHeight="1">
      <c r="A9" s="34" t="s">
        <v>315</v>
      </c>
      <c r="B9" s="34" t="s">
        <v>138</v>
      </c>
      <c r="C9" s="35"/>
      <c r="D9" s="34" t="s">
        <v>362</v>
      </c>
      <c r="E9" s="34" t="s">
        <v>119</v>
      </c>
      <c r="F9" s="34" t="s">
        <v>114</v>
      </c>
      <c r="G9" s="36" t="s">
        <v>308</v>
      </c>
      <c r="H9" s="36" t="s">
        <v>304</v>
      </c>
      <c r="I9" s="34" t="s">
        <v>310</v>
      </c>
      <c r="J9" s="503" t="s">
        <v>206</v>
      </c>
      <c r="K9" s="502" t="s">
        <v>311</v>
      </c>
      <c r="L9" s="34" t="s">
        <v>312</v>
      </c>
      <c r="M9" s="37"/>
      <c r="N9" s="34"/>
      <c r="O9" s="34"/>
      <c r="P9" s="34"/>
      <c r="Q9" s="36"/>
      <c r="R9" s="36"/>
      <c r="S9" s="36"/>
      <c r="T9" s="36"/>
      <c r="U9" s="36"/>
      <c r="V9" s="36"/>
      <c r="W9" s="36"/>
      <c r="X9" s="36"/>
      <c r="Y9" s="36"/>
      <c r="Z9" s="36"/>
      <c r="AA9" s="77">
        <v>5</v>
      </c>
      <c r="AB9" s="76" t="s">
        <v>319</v>
      </c>
      <c r="AC9" s="75">
        <v>16200</v>
      </c>
      <c r="AD9" s="76">
        <f t="shared" si="0"/>
        <v>81000</v>
      </c>
      <c r="AE9" s="501"/>
      <c r="AF9" s="501">
        <v>81000</v>
      </c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>
        <f t="shared" si="1"/>
        <v>81000</v>
      </c>
      <c r="AR9" s="86" t="b">
        <f t="shared" si="2"/>
        <v>1</v>
      </c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638" t="s">
        <v>715</v>
      </c>
      <c r="BD9" s="78" t="s">
        <v>322</v>
      </c>
      <c r="BE9" s="34" t="s">
        <v>346</v>
      </c>
      <c r="BF9" s="38" t="s">
        <v>320</v>
      </c>
      <c r="BG9" s="38" t="s">
        <v>142</v>
      </c>
      <c r="BH9" s="38" t="s">
        <v>940</v>
      </c>
      <c r="BI9" s="38" t="s">
        <v>903</v>
      </c>
      <c r="BJ9" s="502" t="s">
        <v>849</v>
      </c>
      <c r="BK9" s="502" t="s">
        <v>321</v>
      </c>
      <c r="BL9" s="34" t="s">
        <v>140</v>
      </c>
      <c r="BM9" s="34" t="s">
        <v>140</v>
      </c>
      <c r="BN9" s="34" t="s">
        <v>140</v>
      </c>
      <c r="BO9" s="34" t="s">
        <v>140</v>
      </c>
      <c r="BP9" s="34" t="s">
        <v>140</v>
      </c>
      <c r="BQ9" s="79" t="s">
        <v>323</v>
      </c>
      <c r="BR9" s="79" t="s">
        <v>323</v>
      </c>
      <c r="BS9" s="76">
        <v>80500</v>
      </c>
      <c r="BT9" s="34" t="s">
        <v>449</v>
      </c>
      <c r="BU9" s="76">
        <v>90000</v>
      </c>
      <c r="BV9" s="34" t="s">
        <v>449</v>
      </c>
      <c r="BW9" s="76">
        <v>95000</v>
      </c>
      <c r="BX9" s="34" t="s">
        <v>449</v>
      </c>
      <c r="BY9" s="34"/>
      <c r="BZ9" s="34"/>
      <c r="CA9" s="34"/>
      <c r="CB9" s="34"/>
      <c r="CC9" s="34"/>
      <c r="CD9" s="34"/>
      <c r="CE9" s="34"/>
      <c r="CF9" s="80" t="s">
        <v>326</v>
      </c>
    </row>
    <row r="10" spans="1:85" ht="27" customHeight="1">
      <c r="A10" s="34" t="s">
        <v>316</v>
      </c>
      <c r="B10" s="34" t="s">
        <v>138</v>
      </c>
      <c r="C10" s="35"/>
      <c r="D10" s="34" t="s">
        <v>362</v>
      </c>
      <c r="E10" s="34" t="s">
        <v>119</v>
      </c>
      <c r="F10" s="34" t="s">
        <v>114</v>
      </c>
      <c r="G10" s="36" t="s">
        <v>348</v>
      </c>
      <c r="H10" s="36" t="s">
        <v>305</v>
      </c>
      <c r="I10" s="34" t="s">
        <v>310</v>
      </c>
      <c r="J10" s="503" t="s">
        <v>206</v>
      </c>
      <c r="K10" s="502" t="s">
        <v>311</v>
      </c>
      <c r="L10" s="34" t="s">
        <v>312</v>
      </c>
      <c r="M10" s="37"/>
      <c r="N10" s="34"/>
      <c r="O10" s="34"/>
      <c r="P10" s="3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77">
        <v>60</v>
      </c>
      <c r="AB10" s="76" t="s">
        <v>319</v>
      </c>
      <c r="AC10" s="75">
        <v>80990</v>
      </c>
      <c r="AD10" s="76">
        <f>AA10*AC10</f>
        <v>4859400</v>
      </c>
      <c r="AE10" s="501"/>
      <c r="AF10" s="501">
        <v>2429700</v>
      </c>
      <c r="AG10" s="501">
        <v>2429700</v>
      </c>
      <c r="AH10" s="501"/>
      <c r="AJ10" s="501"/>
      <c r="AK10" s="501"/>
      <c r="AL10" s="501"/>
      <c r="AM10" s="501"/>
      <c r="AN10" s="501"/>
      <c r="AO10" s="501"/>
      <c r="AP10" s="501"/>
      <c r="AQ10" s="501">
        <f t="shared" si="1"/>
        <v>4859400</v>
      </c>
      <c r="AR10" s="86" t="b">
        <f t="shared" si="2"/>
        <v>1</v>
      </c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638" t="s">
        <v>715</v>
      </c>
      <c r="BD10" s="78" t="s">
        <v>322</v>
      </c>
      <c r="BE10" s="34" t="s">
        <v>346</v>
      </c>
      <c r="BF10" s="38" t="s">
        <v>320</v>
      </c>
      <c r="BG10" s="38" t="s">
        <v>143</v>
      </c>
      <c r="BH10" s="38" t="s">
        <v>940</v>
      </c>
      <c r="BI10" s="38" t="s">
        <v>902</v>
      </c>
      <c r="BJ10" s="502" t="s">
        <v>849</v>
      </c>
      <c r="BK10" s="502" t="s">
        <v>321</v>
      </c>
      <c r="BL10" s="34" t="s">
        <v>140</v>
      </c>
      <c r="BM10" s="34" t="s">
        <v>140</v>
      </c>
      <c r="BN10" s="34" t="s">
        <v>140</v>
      </c>
      <c r="BO10" s="34" t="s">
        <v>140</v>
      </c>
      <c r="BP10" s="34" t="s">
        <v>140</v>
      </c>
      <c r="BQ10" s="79" t="s">
        <v>323</v>
      </c>
      <c r="BR10" s="79" t="s">
        <v>323</v>
      </c>
      <c r="BS10" s="76">
        <v>4859400</v>
      </c>
      <c r="BT10" s="34" t="s">
        <v>450</v>
      </c>
      <c r="BU10" s="76">
        <v>5400000</v>
      </c>
      <c r="BV10" s="34" t="s">
        <v>450</v>
      </c>
      <c r="BW10" s="76">
        <v>5700000</v>
      </c>
      <c r="BX10" s="34" t="s">
        <v>450</v>
      </c>
      <c r="BY10" s="34"/>
      <c r="BZ10" s="34"/>
      <c r="CA10" s="34"/>
      <c r="CB10" s="34"/>
      <c r="CC10" s="34"/>
      <c r="CD10" s="34"/>
      <c r="CE10" s="34"/>
      <c r="CF10" s="80" t="s">
        <v>326</v>
      </c>
    </row>
    <row r="11" spans="1:85" ht="24.75" customHeight="1">
      <c r="A11" s="34" t="s">
        <v>317</v>
      </c>
      <c r="B11" s="34" t="s">
        <v>138</v>
      </c>
      <c r="C11" s="35"/>
      <c r="D11" s="34" t="s">
        <v>362</v>
      </c>
      <c r="E11" s="34" t="s">
        <v>119</v>
      </c>
      <c r="F11" s="34" t="s">
        <v>114</v>
      </c>
      <c r="G11" s="36" t="s">
        <v>349</v>
      </c>
      <c r="H11" s="36" t="s">
        <v>306</v>
      </c>
      <c r="I11" s="34" t="s">
        <v>310</v>
      </c>
      <c r="J11" s="503" t="s">
        <v>206</v>
      </c>
      <c r="K11" s="502" t="s">
        <v>311</v>
      </c>
      <c r="L11" s="34" t="s">
        <v>312</v>
      </c>
      <c r="M11" s="37"/>
      <c r="N11" s="34"/>
      <c r="O11" s="34"/>
      <c r="P11" s="34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77">
        <v>2</v>
      </c>
      <c r="AB11" s="76" t="s">
        <v>319</v>
      </c>
      <c r="AC11" s="75">
        <v>55000</v>
      </c>
      <c r="AD11" s="76">
        <f t="shared" si="0"/>
        <v>110000</v>
      </c>
      <c r="AE11" s="501"/>
      <c r="AF11" s="501"/>
      <c r="AG11" s="501">
        <v>110000</v>
      </c>
      <c r="AH11" s="76"/>
      <c r="AI11" s="501"/>
      <c r="AJ11" s="501"/>
      <c r="AK11" s="501"/>
      <c r="AL11" s="501"/>
      <c r="AM11" s="501"/>
      <c r="AN11" s="501"/>
      <c r="AO11" s="501"/>
      <c r="AP11" s="501"/>
      <c r="AQ11" s="501">
        <f t="shared" si="1"/>
        <v>110000</v>
      </c>
      <c r="AR11" s="86" t="b">
        <f t="shared" si="2"/>
        <v>1</v>
      </c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638" t="s">
        <v>715</v>
      </c>
      <c r="BD11" s="78" t="s">
        <v>322</v>
      </c>
      <c r="BE11" s="34" t="s">
        <v>346</v>
      </c>
      <c r="BF11" s="38" t="s">
        <v>320</v>
      </c>
      <c r="BG11" s="38" t="s">
        <v>143</v>
      </c>
      <c r="BH11" s="38" t="s">
        <v>940</v>
      </c>
      <c r="BI11" s="38" t="s">
        <v>902</v>
      </c>
      <c r="BJ11" s="502" t="s">
        <v>849</v>
      </c>
      <c r="BK11" s="502" t="s">
        <v>321</v>
      </c>
      <c r="BL11" s="34" t="s">
        <v>140</v>
      </c>
      <c r="BM11" s="34" t="s">
        <v>140</v>
      </c>
      <c r="BN11" s="34" t="s">
        <v>140</v>
      </c>
      <c r="BO11" s="34" t="s">
        <v>140</v>
      </c>
      <c r="BP11" s="34" t="s">
        <v>140</v>
      </c>
      <c r="BQ11" s="79" t="s">
        <v>323</v>
      </c>
      <c r="BR11" s="79" t="s">
        <v>323</v>
      </c>
      <c r="BS11" s="76">
        <v>110000</v>
      </c>
      <c r="BT11" s="34" t="s">
        <v>449</v>
      </c>
      <c r="BU11" s="76">
        <v>120000</v>
      </c>
      <c r="BV11" s="34" t="s">
        <v>449</v>
      </c>
      <c r="BW11" s="76">
        <v>130000</v>
      </c>
      <c r="BX11" s="34" t="s">
        <v>449</v>
      </c>
      <c r="BY11" s="34"/>
      <c r="BZ11" s="34"/>
      <c r="CA11" s="34"/>
      <c r="CB11" s="34"/>
      <c r="CC11" s="34"/>
      <c r="CD11" s="34"/>
      <c r="CE11" s="34"/>
      <c r="CF11" s="80" t="s">
        <v>326</v>
      </c>
    </row>
    <row r="12" spans="1:85" ht="24.75" customHeight="1">
      <c r="A12" s="34" t="s">
        <v>334</v>
      </c>
      <c r="B12" s="34" t="s">
        <v>138</v>
      </c>
      <c r="C12" s="35"/>
      <c r="D12" s="34" t="s">
        <v>362</v>
      </c>
      <c r="E12" s="34" t="s">
        <v>131</v>
      </c>
      <c r="F12" s="34" t="s">
        <v>114</v>
      </c>
      <c r="G12" s="36" t="s">
        <v>331</v>
      </c>
      <c r="H12" s="36" t="s">
        <v>328</v>
      </c>
      <c r="I12" s="34" t="s">
        <v>310</v>
      </c>
      <c r="J12" s="503" t="s">
        <v>206</v>
      </c>
      <c r="K12" s="502" t="s">
        <v>311</v>
      </c>
      <c r="L12" s="34" t="s">
        <v>312</v>
      </c>
      <c r="M12" s="37"/>
      <c r="N12" s="34"/>
      <c r="O12" s="34"/>
      <c r="P12" s="34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77">
        <v>15</v>
      </c>
      <c r="AB12" s="76" t="s">
        <v>337</v>
      </c>
      <c r="AC12" s="75">
        <v>12000</v>
      </c>
      <c r="AD12" s="76">
        <v>180000</v>
      </c>
      <c r="AE12" s="501">
        <v>180000</v>
      </c>
      <c r="AF12" s="501"/>
      <c r="AG12" s="501"/>
      <c r="AH12" s="76"/>
      <c r="AI12" s="501"/>
      <c r="AJ12" s="501"/>
      <c r="AK12" s="501"/>
      <c r="AL12" s="501"/>
      <c r="AM12" s="501"/>
      <c r="AN12" s="501"/>
      <c r="AO12" s="501"/>
      <c r="AP12" s="501"/>
      <c r="AQ12" s="501">
        <f t="shared" si="1"/>
        <v>180000</v>
      </c>
      <c r="AR12" s="86" t="b">
        <f t="shared" si="2"/>
        <v>1</v>
      </c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638" t="s">
        <v>716</v>
      </c>
      <c r="BD12" s="78" t="s">
        <v>322</v>
      </c>
      <c r="BE12" s="34" t="s">
        <v>346</v>
      </c>
      <c r="BF12" s="38" t="s">
        <v>320</v>
      </c>
      <c r="BG12" s="38" t="s">
        <v>143</v>
      </c>
      <c r="BH12" s="38" t="s">
        <v>940</v>
      </c>
      <c r="BI12" s="38" t="s">
        <v>901</v>
      </c>
      <c r="BJ12" s="502" t="s">
        <v>849</v>
      </c>
      <c r="BK12" s="502" t="s">
        <v>321</v>
      </c>
      <c r="BL12" s="34" t="s">
        <v>140</v>
      </c>
      <c r="BM12" s="34" t="s">
        <v>140</v>
      </c>
      <c r="BN12" s="34" t="s">
        <v>140</v>
      </c>
      <c r="BO12" s="34" t="s">
        <v>140</v>
      </c>
      <c r="BP12" s="34" t="s">
        <v>140</v>
      </c>
      <c r="BQ12" s="79" t="s">
        <v>323</v>
      </c>
      <c r="BR12" s="79" t="s">
        <v>323</v>
      </c>
      <c r="BS12" s="76">
        <v>180000</v>
      </c>
      <c r="BT12" s="34" t="s">
        <v>449</v>
      </c>
      <c r="BU12" s="76">
        <v>195000</v>
      </c>
      <c r="BV12" s="34" t="s">
        <v>449</v>
      </c>
      <c r="BW12" s="76">
        <v>210000</v>
      </c>
      <c r="BX12" s="34" t="s">
        <v>449</v>
      </c>
      <c r="BY12" s="34"/>
      <c r="BZ12" s="34"/>
      <c r="CA12" s="34"/>
      <c r="CB12" s="34"/>
      <c r="CC12" s="34"/>
      <c r="CD12" s="34"/>
      <c r="CE12" s="34"/>
      <c r="CF12" s="80" t="s">
        <v>339</v>
      </c>
    </row>
    <row r="13" spans="1:85" ht="24.75" customHeight="1">
      <c r="A13" s="34" t="s">
        <v>335</v>
      </c>
      <c r="B13" s="34" t="s">
        <v>138</v>
      </c>
      <c r="C13" s="35"/>
      <c r="D13" s="34" t="s">
        <v>362</v>
      </c>
      <c r="E13" s="34" t="s">
        <v>131</v>
      </c>
      <c r="F13" s="34" t="s">
        <v>114</v>
      </c>
      <c r="G13" s="36" t="s">
        <v>332</v>
      </c>
      <c r="H13" s="36" t="s">
        <v>330</v>
      </c>
      <c r="I13" s="34" t="s">
        <v>310</v>
      </c>
      <c r="J13" s="503" t="s">
        <v>206</v>
      </c>
      <c r="K13" s="502" t="s">
        <v>311</v>
      </c>
      <c r="L13" s="34" t="s">
        <v>312</v>
      </c>
      <c r="M13" s="37"/>
      <c r="N13" s="34"/>
      <c r="O13" s="34"/>
      <c r="P13" s="34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77">
        <v>15</v>
      </c>
      <c r="AB13" s="76" t="s">
        <v>337</v>
      </c>
      <c r="AC13" s="75">
        <v>10000</v>
      </c>
      <c r="AD13" s="76">
        <v>150000</v>
      </c>
      <c r="AE13" s="501"/>
      <c r="AF13" s="501">
        <v>150000</v>
      </c>
      <c r="AG13" s="501"/>
      <c r="AH13" s="76"/>
      <c r="AI13" s="501"/>
      <c r="AJ13" s="501"/>
      <c r="AK13" s="501"/>
      <c r="AL13" s="501"/>
      <c r="AM13" s="501"/>
      <c r="AN13" s="501"/>
      <c r="AO13" s="501"/>
      <c r="AP13" s="501"/>
      <c r="AQ13" s="501">
        <f t="shared" si="1"/>
        <v>150000</v>
      </c>
      <c r="AR13" s="86" t="b">
        <f t="shared" si="2"/>
        <v>1</v>
      </c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638" t="s">
        <v>716</v>
      </c>
      <c r="BD13" s="78" t="s">
        <v>322</v>
      </c>
      <c r="BE13" s="34" t="s">
        <v>346</v>
      </c>
      <c r="BF13" s="38" t="s">
        <v>320</v>
      </c>
      <c r="BG13" s="38" t="s">
        <v>143</v>
      </c>
      <c r="BH13" s="38" t="s">
        <v>940</v>
      </c>
      <c r="BI13" s="38" t="s">
        <v>901</v>
      </c>
      <c r="BJ13" s="502" t="s">
        <v>849</v>
      </c>
      <c r="BK13" s="502" t="s">
        <v>321</v>
      </c>
      <c r="BL13" s="34" t="s">
        <v>140</v>
      </c>
      <c r="BM13" s="34" t="s">
        <v>140</v>
      </c>
      <c r="BN13" s="34" t="s">
        <v>140</v>
      </c>
      <c r="BO13" s="34" t="s">
        <v>140</v>
      </c>
      <c r="BP13" s="34" t="s">
        <v>140</v>
      </c>
      <c r="BQ13" s="79" t="s">
        <v>323</v>
      </c>
      <c r="BR13" s="79" t="s">
        <v>323</v>
      </c>
      <c r="BS13" s="76">
        <v>150000</v>
      </c>
      <c r="BT13" s="34" t="s">
        <v>449</v>
      </c>
      <c r="BU13" s="76">
        <v>180000</v>
      </c>
      <c r="BV13" s="34" t="s">
        <v>449</v>
      </c>
      <c r="BW13" s="76">
        <v>180000</v>
      </c>
      <c r="BX13" s="34" t="s">
        <v>449</v>
      </c>
      <c r="BY13" s="34"/>
      <c r="BZ13" s="34"/>
      <c r="CA13" s="34"/>
      <c r="CB13" s="34"/>
      <c r="CC13" s="34"/>
      <c r="CD13" s="34"/>
      <c r="CE13" s="34"/>
      <c r="CF13" s="80" t="s">
        <v>339</v>
      </c>
    </row>
    <row r="14" spans="1:85" ht="24.75" customHeight="1">
      <c r="A14" s="34" t="s">
        <v>336</v>
      </c>
      <c r="B14" s="34" t="s">
        <v>138</v>
      </c>
      <c r="C14" s="35"/>
      <c r="D14" s="34" t="s">
        <v>362</v>
      </c>
      <c r="E14" s="34" t="s">
        <v>131</v>
      </c>
      <c r="F14" s="34" t="s">
        <v>114</v>
      </c>
      <c r="G14" s="36" t="s">
        <v>333</v>
      </c>
      <c r="H14" s="36" t="s">
        <v>329</v>
      </c>
      <c r="I14" s="34" t="s">
        <v>310</v>
      </c>
      <c r="J14" s="503" t="s">
        <v>206</v>
      </c>
      <c r="K14" s="502" t="s">
        <v>311</v>
      </c>
      <c r="L14" s="34" t="s">
        <v>312</v>
      </c>
      <c r="M14" s="37"/>
      <c r="N14" s="34"/>
      <c r="O14" s="34"/>
      <c r="P14" s="34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77">
        <v>12</v>
      </c>
      <c r="AB14" s="76" t="s">
        <v>338</v>
      </c>
      <c r="AC14" s="75">
        <v>5000</v>
      </c>
      <c r="AD14" s="76">
        <v>60000</v>
      </c>
      <c r="AE14" s="501"/>
      <c r="AF14" s="501"/>
      <c r="AG14" s="76">
        <v>60000</v>
      </c>
      <c r="AH14" s="501"/>
      <c r="AI14" s="501"/>
      <c r="AJ14" s="501"/>
      <c r="AK14" s="501"/>
      <c r="AL14" s="501"/>
      <c r="AM14" s="501"/>
      <c r="AN14" s="501"/>
      <c r="AO14" s="501"/>
      <c r="AP14" s="501"/>
      <c r="AQ14" s="501">
        <f t="shared" si="1"/>
        <v>60000</v>
      </c>
      <c r="AR14" s="86" t="b">
        <f t="shared" si="2"/>
        <v>1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638" t="s">
        <v>287</v>
      </c>
      <c r="BD14" s="78" t="s">
        <v>322</v>
      </c>
      <c r="BE14" s="34" t="s">
        <v>346</v>
      </c>
      <c r="BF14" s="38" t="s">
        <v>320</v>
      </c>
      <c r="BG14" s="38" t="s">
        <v>143</v>
      </c>
      <c r="BH14" s="38" t="s">
        <v>940</v>
      </c>
      <c r="BI14" s="38" t="s">
        <v>901</v>
      </c>
      <c r="BJ14" s="502" t="s">
        <v>849</v>
      </c>
      <c r="BK14" s="502" t="s">
        <v>321</v>
      </c>
      <c r="BL14" s="34" t="s">
        <v>140</v>
      </c>
      <c r="BM14" s="34" t="s">
        <v>140</v>
      </c>
      <c r="BN14" s="34" t="s">
        <v>140</v>
      </c>
      <c r="BO14" s="34" t="s">
        <v>140</v>
      </c>
      <c r="BP14" s="34" t="s">
        <v>140</v>
      </c>
      <c r="BQ14" s="79" t="s">
        <v>323</v>
      </c>
      <c r="BR14" s="79" t="s">
        <v>323</v>
      </c>
      <c r="BS14" s="76">
        <v>60000</v>
      </c>
      <c r="BT14" s="34" t="s">
        <v>449</v>
      </c>
      <c r="BU14" s="76">
        <v>72000</v>
      </c>
      <c r="BV14" s="34" t="s">
        <v>449</v>
      </c>
      <c r="BW14" s="76">
        <v>90000</v>
      </c>
      <c r="BX14" s="34" t="s">
        <v>449</v>
      </c>
      <c r="BY14" s="34"/>
      <c r="BZ14" s="34"/>
      <c r="CA14" s="34"/>
      <c r="CB14" s="34"/>
      <c r="CC14" s="34"/>
      <c r="CD14" s="34"/>
      <c r="CE14" s="34"/>
      <c r="CF14" s="80" t="s">
        <v>339</v>
      </c>
    </row>
    <row r="15" spans="1:85" ht="51.75" customHeight="1">
      <c r="A15" s="34" t="s">
        <v>355</v>
      </c>
      <c r="B15" s="34" t="s">
        <v>138</v>
      </c>
      <c r="C15" s="35"/>
      <c r="D15" s="34"/>
      <c r="E15" s="34" t="s">
        <v>120</v>
      </c>
      <c r="F15" s="34" t="s">
        <v>135</v>
      </c>
      <c r="G15" s="36" t="s">
        <v>340</v>
      </c>
      <c r="H15" s="36" t="s">
        <v>340</v>
      </c>
      <c r="I15" s="34" t="s">
        <v>310</v>
      </c>
      <c r="J15" s="503" t="s">
        <v>206</v>
      </c>
      <c r="K15" s="502" t="s">
        <v>311</v>
      </c>
      <c r="L15" s="34" t="s">
        <v>341</v>
      </c>
      <c r="M15" s="37"/>
      <c r="N15" s="34"/>
      <c r="O15" s="34"/>
      <c r="P15" s="34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77">
        <v>1</v>
      </c>
      <c r="AB15" s="76" t="s">
        <v>342</v>
      </c>
      <c r="AC15" s="75">
        <v>5500000</v>
      </c>
      <c r="AD15" s="76">
        <v>5500000</v>
      </c>
      <c r="AE15" s="501"/>
      <c r="AF15" s="501"/>
      <c r="AG15" s="501"/>
      <c r="AH15" s="501"/>
      <c r="AI15" s="501"/>
      <c r="AJ15" s="501"/>
      <c r="AK15" s="565"/>
      <c r="AL15" s="501">
        <v>5500000</v>
      </c>
      <c r="AM15" s="501"/>
      <c r="AN15" s="501"/>
      <c r="AO15" s="501"/>
      <c r="AP15" s="501"/>
      <c r="AQ15" s="501">
        <f t="shared" si="1"/>
        <v>5500000</v>
      </c>
      <c r="AR15" s="86" t="b">
        <f t="shared" si="2"/>
        <v>1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638" t="s">
        <v>701</v>
      </c>
      <c r="BD15" s="78" t="s">
        <v>322</v>
      </c>
      <c r="BE15" s="34" t="s">
        <v>346</v>
      </c>
      <c r="BF15" s="38" t="s">
        <v>320</v>
      </c>
      <c r="BG15" s="38" t="s">
        <v>143</v>
      </c>
      <c r="BH15" s="38" t="s">
        <v>940</v>
      </c>
      <c r="BI15" s="38" t="s">
        <v>903</v>
      </c>
      <c r="BJ15" s="502"/>
      <c r="BK15" s="502" t="s">
        <v>321</v>
      </c>
      <c r="BL15" s="34"/>
      <c r="BM15" s="34"/>
      <c r="BN15" s="34"/>
      <c r="BO15" s="34" t="s">
        <v>140</v>
      </c>
      <c r="BP15" s="34"/>
      <c r="BQ15" s="79"/>
      <c r="BR15" s="79"/>
      <c r="BS15" s="76"/>
      <c r="BT15" s="34"/>
      <c r="BU15" s="76"/>
      <c r="BV15" s="34"/>
      <c r="BW15" s="76"/>
      <c r="BX15" s="34"/>
      <c r="BY15" s="34" t="s">
        <v>343</v>
      </c>
      <c r="BZ15" s="34" t="s">
        <v>344</v>
      </c>
      <c r="CA15" s="79" t="s">
        <v>323</v>
      </c>
      <c r="CB15" s="79" t="s">
        <v>323</v>
      </c>
      <c r="CC15" s="79" t="s">
        <v>323</v>
      </c>
      <c r="CD15" s="79" t="s">
        <v>323</v>
      </c>
      <c r="CE15" s="79" t="s">
        <v>323</v>
      </c>
      <c r="CF15" s="80" t="s">
        <v>345</v>
      </c>
    </row>
    <row r="16" spans="1:85" ht="22.8">
      <c r="A16" s="504"/>
      <c r="B16" s="504"/>
      <c r="C16" s="505"/>
      <c r="D16" s="505"/>
      <c r="E16" s="505"/>
      <c r="F16" s="505"/>
      <c r="G16" s="506"/>
      <c r="H16" s="506"/>
      <c r="I16" s="504"/>
      <c r="J16" s="507"/>
      <c r="K16" s="508"/>
      <c r="L16" s="504"/>
      <c r="M16" s="509"/>
      <c r="N16" s="504"/>
      <c r="O16" s="504"/>
      <c r="P16" s="504"/>
      <c r="Q16" s="506"/>
      <c r="R16" s="506"/>
      <c r="S16" s="506"/>
      <c r="T16" s="506"/>
      <c r="U16" s="506"/>
      <c r="V16" s="506"/>
      <c r="W16" s="506"/>
      <c r="X16" s="510"/>
      <c r="Y16" s="510"/>
      <c r="Z16" s="510"/>
      <c r="AA16" s="511"/>
      <c r="AB16" s="512"/>
      <c r="AC16" s="513"/>
      <c r="AD16" s="512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6"/>
      <c r="BE16" s="517"/>
      <c r="BF16" s="514"/>
      <c r="BG16" s="514"/>
      <c r="BH16" s="514"/>
      <c r="BI16" s="514"/>
      <c r="BJ16" s="518"/>
      <c r="BK16" s="518"/>
      <c r="BL16" s="517"/>
      <c r="BM16" s="517"/>
      <c r="BN16" s="517"/>
      <c r="BO16" s="517"/>
      <c r="BP16" s="517"/>
      <c r="BQ16" s="519"/>
      <c r="BR16" s="519"/>
      <c r="BS16" s="517"/>
      <c r="BT16" s="517"/>
      <c r="BU16" s="517"/>
      <c r="BV16" s="517"/>
      <c r="BW16" s="517"/>
      <c r="BX16" s="517"/>
      <c r="BY16" s="517"/>
      <c r="BZ16" s="517"/>
      <c r="CA16" s="519"/>
      <c r="CB16" s="519"/>
      <c r="CC16" s="519"/>
      <c r="CD16" s="519"/>
      <c r="CE16" s="519"/>
      <c r="CF16" s="520"/>
    </row>
    <row r="17" spans="1:76" s="39" customFormat="1" ht="18.75" customHeight="1">
      <c r="A17" s="771" t="s">
        <v>254</v>
      </c>
      <c r="B17" s="771"/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J17" s="32"/>
      <c r="BQ17" s="32"/>
      <c r="BR17" s="32"/>
      <c r="BS17" s="32"/>
      <c r="BT17" s="32"/>
      <c r="BU17" s="32"/>
      <c r="BV17" s="32"/>
      <c r="BW17" s="32"/>
      <c r="BX17" s="32"/>
    </row>
    <row r="18" spans="1:76">
      <c r="H18" s="39"/>
      <c r="I18" s="40"/>
      <c r="J18" s="39"/>
      <c r="K18" s="40"/>
    </row>
    <row r="19" spans="1:76">
      <c r="H19" s="39"/>
      <c r="I19" s="40"/>
      <c r="J19" s="39"/>
      <c r="K19" s="40"/>
    </row>
    <row r="20" spans="1:76">
      <c r="H20" s="39"/>
      <c r="I20" s="40"/>
      <c r="J20" s="39"/>
      <c r="K20" s="40"/>
    </row>
    <row r="21" spans="1:76">
      <c r="H21" s="39"/>
      <c r="I21" s="40"/>
      <c r="J21" s="39"/>
      <c r="K21" s="40"/>
    </row>
    <row r="22" spans="1:76">
      <c r="H22" s="39"/>
      <c r="I22" s="40"/>
      <c r="J22" s="39"/>
      <c r="K22" s="39"/>
    </row>
  </sheetData>
  <mergeCells count="81">
    <mergeCell ref="D3:D5"/>
    <mergeCell ref="E3:E5"/>
    <mergeCell ref="F3:F5"/>
    <mergeCell ref="O3:O5"/>
    <mergeCell ref="P3:P5"/>
    <mergeCell ref="AC3:AC5"/>
    <mergeCell ref="T3:T5"/>
    <mergeCell ref="U3:U5"/>
    <mergeCell ref="V3:V5"/>
    <mergeCell ref="Q3:Q5"/>
    <mergeCell ref="A1:CF1"/>
    <mergeCell ref="A3:A5"/>
    <mergeCell ref="B3:B5"/>
    <mergeCell ref="C3:C5"/>
    <mergeCell ref="G3:G5"/>
    <mergeCell ref="H3:H5"/>
    <mergeCell ref="I3:I5"/>
    <mergeCell ref="J3:J5"/>
    <mergeCell ref="K3:K5"/>
    <mergeCell ref="L3:L5"/>
    <mergeCell ref="M3:M5"/>
    <mergeCell ref="N3:N5"/>
    <mergeCell ref="BN4:BN5"/>
    <mergeCell ref="BF3:BF5"/>
    <mergeCell ref="AB3:AB5"/>
    <mergeCell ref="AS4:AT4"/>
    <mergeCell ref="AU4:AV4"/>
    <mergeCell ref="AW4:AX4"/>
    <mergeCell ref="AY4:AZ4"/>
    <mergeCell ref="BL4:BL5"/>
    <mergeCell ref="BM4:BM5"/>
    <mergeCell ref="BA4:BB4"/>
    <mergeCell ref="BC3:BC5"/>
    <mergeCell ref="BD3:BD5"/>
    <mergeCell ref="BE3:BE5"/>
    <mergeCell ref="AS3:BB3"/>
    <mergeCell ref="BG3:BG5"/>
    <mergeCell ref="BH3:BH5"/>
    <mergeCell ref="BI3:BI5"/>
    <mergeCell ref="BO4:BO5"/>
    <mergeCell ref="BP4:BP5"/>
    <mergeCell ref="BJ3:BJ5"/>
    <mergeCell ref="BK3:BK5"/>
    <mergeCell ref="BQ4:BR4"/>
    <mergeCell ref="BS4:BX4"/>
    <mergeCell ref="BY4:BY5"/>
    <mergeCell ref="BZ4:BZ5"/>
    <mergeCell ref="CA4:CA5"/>
    <mergeCell ref="CB4:CB5"/>
    <mergeCell ref="CC4:CC5"/>
    <mergeCell ref="CD4:CD5"/>
    <mergeCell ref="CE4:CE5"/>
    <mergeCell ref="CF3:CF5"/>
    <mergeCell ref="AE4:AE5"/>
    <mergeCell ref="AF4:AF5"/>
    <mergeCell ref="AG4:AG5"/>
    <mergeCell ref="AH4:AH5"/>
    <mergeCell ref="AI4:AI5"/>
    <mergeCell ref="AJ4:AJ5"/>
    <mergeCell ref="AK4:AK5"/>
    <mergeCell ref="AL4:AL5"/>
    <mergeCell ref="BL3:BP3"/>
    <mergeCell ref="BQ3:BX3"/>
    <mergeCell ref="BY3:BZ3"/>
    <mergeCell ref="CA3:CE3"/>
    <mergeCell ref="A17:W17"/>
    <mergeCell ref="AQ4:AQ5"/>
    <mergeCell ref="AD3:AD5"/>
    <mergeCell ref="AE3:AQ3"/>
    <mergeCell ref="AR3:AR5"/>
    <mergeCell ref="AM4:AM5"/>
    <mergeCell ref="AN4:AN5"/>
    <mergeCell ref="AO4:AO5"/>
    <mergeCell ref="AP4:AP5"/>
    <mergeCell ref="W3:W5"/>
    <mergeCell ref="X3:X5"/>
    <mergeCell ref="Y3:Y5"/>
    <mergeCell ref="Z3:Z5"/>
    <mergeCell ref="AA3:AA5"/>
    <mergeCell ref="R3:R5"/>
    <mergeCell ref="S3:S5"/>
  </mergeCells>
  <phoneticPr fontId="116" type="noConversion"/>
  <dataValidations count="11">
    <dataValidation type="list" allowBlank="1" showInputMessage="1" showErrorMessage="1" sqref="CB17 AC34:AD65542 BQ34:BX65535 BK34:BP65542 BY34:CA65542 AE34:BC65535 BD34:BI65542 BF6:BF16 AC17:CA33 BJ34:BJ65535" xr:uid="{00000000-0002-0000-0900-000000000000}">
      <formula1>"ปีก่อน, ปีปัจจุบัน"</formula1>
    </dataValidation>
    <dataValidation type="list" allowBlank="1" showInputMessage="1" showErrorMessage="1" error="ระบุ Order Type Z107 เท่านั้น" prompt="ระบุ Order Type Z107 เท่านั้น" sqref="B3:B16" xr:uid="{00000000-0002-0000-0900-000001000000}">
      <formula1>"Z107"</formula1>
    </dataValidation>
    <dataValidation type="list" allowBlank="1" showInputMessage="1" showErrorMessage="1" error="ระบุ Company Code 1000" prompt="ระบุ Company Code 1000" sqref="H2 H18:H1048576 I3:I16" xr:uid="{00000000-0002-0000-0900-000002000000}">
      <formula1>"1000"</formula1>
    </dataValidation>
    <dataValidation type="list" allowBlank="1" showInputMessage="1" showErrorMessage="1" errorTitle="Wrong Functional Area" error="ตรวจสอบรหัสผลผลิต/โครงการ (Functional Area) และกรอกรหัสที่ถูกต้อง_x000a_หากไม่มีรหัสที่ต้องการโปรดติดต่องานงบประมาณ กองคลัง" prompt="กรอกรหัสผลผลิต/โครงการ (Functional Area) จากตัวเลือกที่กำหนดไว้" sqref="I2 I18:I1048576 J3:J5" xr:uid="{00000000-0002-0000-0900-000003000000}">
      <formula1>FunctionalArea</formula1>
    </dataValidation>
    <dataValidation type="list" allowBlank="1" showInputMessage="1" showErrorMessage="1" errorTitle="Wrong Cost Center" error="ระบุ Cost Center ตามรายการตัวเลือกที่กำหนดไว้" prompt="ระบุ Cost Center หาก GL account เป็นค่าใช้จ่ายหมวดอื่น (ไม่ใช่ครุภัณฑ์ ที่ดิน สิ่งก่อสร้าง)" sqref="J2 J18:J1048576 K3:K16" xr:uid="{00000000-0002-0000-0900-000004000000}">
      <formula1>CostCenter</formula1>
    </dataValidation>
    <dataValidation type="list" allowBlank="1" showInputMessage="1" showErrorMessage="1" error="เลือกวิธีการจัดซื้อจัดจ้างจากตัวเลือก" sqref="K2 L16 K18:K1048576 L3:L5" xr:uid="{00000000-0002-0000-0900-000005000000}">
      <formula1>"คัดเลือก,ประกวดราคา,ตกลงราคา,พิเศษ,ประกวดราคาด้วยวิธีอิเลคทรอนิค"</formula1>
    </dataValidation>
    <dataValidation type="textLength" allowBlank="1" showInputMessage="1" showErrorMessage="1" error="ระบุวันที่เป็น format &quot;DDMMYYYY&quot;" prompt="ระบุวันที่เป็น format &quot;DDMMYYYY&quot;" sqref="L2:Y2 L18:W18 X17:Y18 L19:Y1048576 M3:Z16" xr:uid="{00000000-0002-0000-0900-000006000000}">
      <formula1>8</formula1>
      <formula2>8</formula2>
    </dataValidation>
    <dataValidation type="list" allowBlank="1" showInputMessage="1" showErrorMessage="1" sqref="BC6:BC15" xr:uid="{00000000-0002-0000-0900-000007000000}">
      <formula1>CI_NO.7</formula1>
    </dataValidation>
    <dataValidation type="list" allowBlank="1" showInputMessage="1" showErrorMessage="1" sqref="J6:J16" xr:uid="{00000000-0002-0000-0900-000008000000}">
      <formula1>Functional_Area_no.4</formula1>
    </dataValidation>
    <dataValidation type="list" allowBlank="1" showInputMessage="1" showErrorMessage="1" sqref="BI6:BI15" xr:uid="{00000000-0002-0000-0900-000009000000}">
      <formula1>พันธกิจ</formula1>
    </dataValidation>
    <dataValidation type="list" allowBlank="1" showInputMessage="1" showErrorMessage="1" sqref="BG6:BG15" xr:uid="{00000000-0002-0000-0900-00000A000000}">
      <formula1>นโยบายรัฐ</formula1>
    </dataValidation>
  </dataValidations>
  <printOptions horizontalCentered="1"/>
  <pageMargins left="0" right="0" top="0.74803149606299213" bottom="0.74803149606299213" header="0" footer="0"/>
  <pageSetup paperSize="9" scale="10" orientation="landscape" r:id="rId1"/>
  <colBreaks count="1" manualBreakCount="1">
    <brk id="94" max="3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B000000}">
          <x14:formula1>
            <xm:f>'Z:\งานวิเคราะห์และติดตามงบประมาณ\IKKYUSAN\form 61\[ตัวอย่างงบลงทุน kook.xlsx]Index no.9'!#REF!</xm:f>
          </x14:formula1>
          <xm:sqref>D6:F15</xm:sqref>
        </x14:dataValidation>
        <x14:dataValidation type="list" allowBlank="1" showInputMessage="1" showErrorMessage="1" error="เลือกวิธีการจัดซื้อจัดจ้างจากตัวเลือก" xr:uid="{00000000-0002-0000-0900-00000C000000}">
          <x14:formula1>
            <xm:f>'Index(วิธีจัดซื้อจัดจ้างNo.5)'!$A$2:$A$20</xm:f>
          </x14:formula1>
          <xm:sqref>L6:L15</xm:sqref>
        </x14:dataValidation>
        <x14:dataValidation type="list" allowBlank="1" showInputMessage="1" showErrorMessage="1" xr:uid="{00000000-0002-0000-0900-00000D000000}">
          <x14:formula1>
            <xm:f>'Z:\งานวิเคราะห์และติดตามงบประมาณ\IKKYUSAN\form 61\[ตัวอย่างงบลงทุน kook.xlsx]Index10-12(1)'!#REF!</xm:f>
          </x14:formula1>
          <xm:sqref>BI16 BG16 BH6:BH16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AK99"/>
  <sheetViews>
    <sheetView zoomScale="85" zoomScaleNormal="85" workbookViewId="0">
      <selection activeCell="B20" sqref="B20"/>
    </sheetView>
  </sheetViews>
  <sheetFormatPr defaultColWidth="9.375" defaultRowHeight="18.600000000000001" outlineLevelCol="1"/>
  <cols>
    <col min="1" max="2" width="18.375" style="90" customWidth="1"/>
    <col min="3" max="3" width="16.875" style="90" bestFit="1" customWidth="1"/>
    <col min="4" max="4" width="17.375" style="90" customWidth="1"/>
    <col min="5" max="5" width="10.625" style="90" bestFit="1" customWidth="1"/>
    <col min="6" max="6" width="14.125" style="90" bestFit="1" customWidth="1"/>
    <col min="7" max="7" width="24.625" style="94" customWidth="1"/>
    <col min="8" max="8" width="17.625" style="90" customWidth="1"/>
    <col min="9" max="9" width="17.5" style="90" bestFit="1" customWidth="1"/>
    <col min="10" max="13" width="14.875" style="90" customWidth="1"/>
    <col min="14" max="14" width="1" style="90" customWidth="1"/>
    <col min="15" max="15" width="12.875" style="90" customWidth="1"/>
    <col min="16" max="16" width="6" style="90" customWidth="1"/>
    <col min="17" max="17" width="7.375" style="90" customWidth="1"/>
    <col min="18" max="18" width="6" style="93" customWidth="1"/>
    <col min="19" max="19" width="11" style="90" customWidth="1"/>
    <col min="20" max="20" width="15" style="90" customWidth="1"/>
    <col min="21" max="21" width="13" style="92" customWidth="1"/>
    <col min="22" max="22" width="15.875" style="92" bestFit="1" customWidth="1"/>
    <col min="23" max="23" width="14" style="92" bestFit="1" customWidth="1"/>
    <col min="24" max="24" width="5.125" style="90" hidden="1" customWidth="1" outlineLevel="1"/>
    <col min="25" max="25" width="14" style="92" bestFit="1" customWidth="1" collapsed="1"/>
    <col min="26" max="26" width="5.125" style="92" hidden="1" customWidth="1" outlineLevel="1"/>
    <col min="27" max="27" width="14" style="92" bestFit="1" customWidth="1" collapsed="1"/>
    <col min="28" max="28" width="13.625" style="90" customWidth="1"/>
    <col min="29" max="29" width="14" style="91" bestFit="1" customWidth="1"/>
    <col min="30" max="30" width="11.5" style="91" bestFit="1" customWidth="1"/>
    <col min="31" max="31" width="14" style="91" bestFit="1" customWidth="1"/>
    <col min="32" max="32" width="14" style="90" bestFit="1" customWidth="1"/>
    <col min="33" max="33" width="15" style="90" bestFit="1" customWidth="1"/>
    <col min="34" max="34" width="14" style="90" bestFit="1" customWidth="1"/>
    <col min="35" max="35" width="12" style="89" bestFit="1" customWidth="1"/>
    <col min="36" max="36" width="7.875" style="89" customWidth="1"/>
    <col min="37" max="37" width="11.5" style="88" bestFit="1" customWidth="1"/>
    <col min="38" max="16384" width="9.375" style="87"/>
  </cols>
  <sheetData>
    <row r="1" spans="1:37" ht="28.8">
      <c r="A1" s="773" t="s">
        <v>1018</v>
      </c>
      <c r="B1" s="773"/>
      <c r="C1" s="773"/>
      <c r="D1" s="773"/>
      <c r="E1" s="773"/>
      <c r="F1" s="773"/>
      <c r="G1" s="490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8"/>
      <c r="AA1" s="487"/>
      <c r="AB1" s="485"/>
      <c r="AC1" s="486"/>
      <c r="AD1" s="486"/>
      <c r="AE1" s="486"/>
      <c r="AF1" s="485"/>
      <c r="AG1" s="485"/>
      <c r="AH1" s="485"/>
      <c r="AI1" s="484"/>
      <c r="AJ1" s="484"/>
      <c r="AK1" s="483"/>
    </row>
    <row r="2" spans="1:37" ht="26.4">
      <c r="A2" s="482" t="s">
        <v>446</v>
      </c>
      <c r="B2" s="95"/>
      <c r="C2" s="95"/>
      <c r="D2" s="95"/>
      <c r="E2" s="480"/>
      <c r="F2" s="480"/>
      <c r="G2" s="481"/>
      <c r="H2" s="480"/>
      <c r="I2" s="480"/>
      <c r="J2" s="480"/>
      <c r="K2" s="480"/>
      <c r="L2" s="480"/>
      <c r="M2" s="480"/>
      <c r="N2" s="480"/>
      <c r="O2" s="93"/>
      <c r="W2" s="90"/>
      <c r="AJ2" s="479" t="s">
        <v>445</v>
      </c>
    </row>
    <row r="3" spans="1:37" ht="20.399999999999999">
      <c r="A3" s="475" t="s">
        <v>144</v>
      </c>
      <c r="B3" s="478"/>
      <c r="C3" s="95"/>
      <c r="D3" s="95"/>
      <c r="E3" s="476"/>
      <c r="F3" s="476"/>
      <c r="G3" s="477"/>
      <c r="H3" s="476"/>
      <c r="I3" s="95"/>
      <c r="J3" s="95"/>
      <c r="K3" s="95"/>
      <c r="L3" s="95"/>
      <c r="M3" s="95"/>
      <c r="N3" s="95"/>
      <c r="O3" s="93"/>
      <c r="AF3" s="91"/>
    </row>
    <row r="4" spans="1:37" ht="20.399999999999999">
      <c r="A4" s="475" t="s">
        <v>153</v>
      </c>
      <c r="B4" s="474"/>
      <c r="C4" s="95"/>
      <c r="D4" s="95"/>
      <c r="E4" s="95"/>
      <c r="F4" s="95"/>
      <c r="G4" s="468"/>
      <c r="H4" s="95"/>
      <c r="O4" s="93"/>
      <c r="AF4" s="91"/>
    </row>
    <row r="5" spans="1:37" ht="20.399999999999999">
      <c r="A5" s="473" t="s">
        <v>444</v>
      </c>
      <c r="B5" s="472"/>
      <c r="C5" s="95"/>
      <c r="D5" s="95"/>
      <c r="E5" s="95"/>
      <c r="F5" s="95"/>
      <c r="G5" s="468"/>
      <c r="H5" s="95"/>
      <c r="O5" s="467"/>
      <c r="R5" s="90"/>
      <c r="U5" s="90"/>
      <c r="V5" s="90"/>
      <c r="W5" s="95"/>
      <c r="X5" s="95"/>
      <c r="AF5" s="91"/>
    </row>
    <row r="6" spans="1:37" ht="21" thickBot="1">
      <c r="B6" s="472"/>
      <c r="E6" s="95"/>
      <c r="F6" s="95"/>
      <c r="G6" s="468"/>
      <c r="H6" s="95"/>
      <c r="O6" s="467"/>
      <c r="R6" s="90"/>
      <c r="U6" s="90"/>
      <c r="V6" s="90"/>
      <c r="AC6" s="90"/>
      <c r="AD6" s="90"/>
      <c r="AF6" s="91"/>
    </row>
    <row r="7" spans="1:37" ht="19.8">
      <c r="A7" s="471" t="s">
        <v>443</v>
      </c>
      <c r="B7" s="470" t="s">
        <v>442</v>
      </c>
      <c r="C7" s="470" t="s">
        <v>441</v>
      </c>
      <c r="D7" s="469" t="s">
        <v>8</v>
      </c>
      <c r="E7" s="95"/>
      <c r="F7" s="95"/>
      <c r="G7" s="468"/>
      <c r="H7" s="95"/>
      <c r="O7" s="467"/>
      <c r="R7" s="90"/>
      <c r="U7" s="90"/>
      <c r="V7" s="90"/>
      <c r="AC7" s="90"/>
      <c r="AD7" s="90"/>
      <c r="AF7" s="91"/>
    </row>
    <row r="8" spans="1:37" ht="20.399999999999999" thickBot="1">
      <c r="A8" s="466"/>
      <c r="B8" s="465" t="s">
        <v>67</v>
      </c>
      <c r="C8" s="465" t="s">
        <v>440</v>
      </c>
      <c r="D8" s="464"/>
      <c r="E8" s="95"/>
      <c r="F8" s="95"/>
      <c r="G8" s="463" t="s">
        <v>439</v>
      </c>
      <c r="H8" s="462"/>
      <c r="I8" s="462"/>
      <c r="J8" s="264"/>
      <c r="K8" s="264"/>
      <c r="L8" s="264"/>
      <c r="M8" s="264"/>
      <c r="N8" s="264"/>
      <c r="O8" s="461" t="s">
        <v>438</v>
      </c>
      <c r="P8" s="460"/>
      <c r="Q8" s="460"/>
      <c r="R8" s="460"/>
      <c r="T8" s="352"/>
      <c r="U8" s="459"/>
      <c r="V8" s="459"/>
      <c r="W8" s="459"/>
      <c r="X8" s="458"/>
      <c r="Y8" s="457"/>
      <c r="Z8" s="457"/>
      <c r="AB8" s="352"/>
    </row>
    <row r="9" spans="1:37" ht="19.8">
      <c r="A9" s="456"/>
      <c r="B9" s="455"/>
      <c r="C9" s="455"/>
      <c r="D9" s="454">
        <f t="shared" ref="D9:D16" si="0">SUM(B9:C9)</f>
        <v>0</v>
      </c>
      <c r="E9" s="95"/>
      <c r="F9" s="95"/>
      <c r="G9" s="453" t="s">
        <v>437</v>
      </c>
      <c r="H9" s="452" t="s">
        <v>414</v>
      </c>
      <c r="I9" s="451" t="s">
        <v>436</v>
      </c>
      <c r="J9" s="444"/>
      <c r="K9" s="444"/>
      <c r="L9" s="444"/>
      <c r="M9" s="444"/>
      <c r="N9" s="370"/>
      <c r="O9" s="450" t="s">
        <v>356</v>
      </c>
      <c r="P9" s="449" t="s">
        <v>435</v>
      </c>
      <c r="Q9" s="448"/>
      <c r="R9" s="447"/>
      <c r="S9" s="777" t="s">
        <v>434</v>
      </c>
      <c r="T9" s="778"/>
      <c r="U9" s="778"/>
      <c r="V9" s="778"/>
      <c r="W9" s="778"/>
      <c r="X9" s="778"/>
      <c r="Y9" s="778"/>
      <c r="Z9" s="778"/>
      <c r="AA9" s="778"/>
      <c r="AB9" s="778"/>
      <c r="AC9" s="779"/>
      <c r="AD9" s="777" t="s">
        <v>433</v>
      </c>
      <c r="AE9" s="778"/>
      <c r="AF9" s="778"/>
      <c r="AG9" s="778"/>
      <c r="AH9" s="779"/>
      <c r="AI9" s="446" t="s">
        <v>12</v>
      </c>
      <c r="AJ9" s="446" t="s">
        <v>432</v>
      </c>
      <c r="AK9" s="445"/>
    </row>
    <row r="10" spans="1:37" ht="27" customHeight="1">
      <c r="A10" s="367"/>
      <c r="B10" s="366"/>
      <c r="C10" s="366"/>
      <c r="D10" s="365">
        <f t="shared" si="0"/>
        <v>0</v>
      </c>
      <c r="E10" s="393"/>
      <c r="F10" s="350"/>
      <c r="G10" s="421"/>
      <c r="H10" s="419"/>
      <c r="I10" s="418" t="s">
        <v>431</v>
      </c>
      <c r="J10" s="444"/>
      <c r="K10" s="444"/>
      <c r="L10" s="444"/>
      <c r="M10" s="444"/>
      <c r="N10" s="370"/>
      <c r="O10" s="443" t="s">
        <v>430</v>
      </c>
      <c r="P10" s="442"/>
      <c r="Q10" s="441"/>
      <c r="R10" s="440"/>
      <c r="S10" s="439" t="s">
        <v>425</v>
      </c>
      <c r="T10" s="438" t="s">
        <v>68</v>
      </c>
      <c r="U10" s="780" t="s">
        <v>429</v>
      </c>
      <c r="V10" s="782" t="s">
        <v>428</v>
      </c>
      <c r="W10" s="436" t="s">
        <v>427</v>
      </c>
      <c r="X10" s="437"/>
      <c r="Y10" s="435"/>
      <c r="Z10" s="435"/>
      <c r="AA10" s="436" t="s">
        <v>426</v>
      </c>
      <c r="AB10" s="435"/>
      <c r="AC10" s="434" t="s">
        <v>68</v>
      </c>
      <c r="AD10" s="331" t="s">
        <v>425</v>
      </c>
      <c r="AE10" s="784" t="s">
        <v>424</v>
      </c>
      <c r="AF10" s="785"/>
      <c r="AG10" s="433" t="s">
        <v>423</v>
      </c>
      <c r="AH10" s="432" t="s">
        <v>422</v>
      </c>
      <c r="AI10" s="431" t="s">
        <v>421</v>
      </c>
      <c r="AJ10" s="431" t="s">
        <v>420</v>
      </c>
      <c r="AK10" s="430" t="s">
        <v>419</v>
      </c>
    </row>
    <row r="11" spans="1:37" ht="27" customHeight="1">
      <c r="A11" s="367"/>
      <c r="B11" s="366"/>
      <c r="C11" s="366"/>
      <c r="D11" s="365">
        <f>SUM(B11:C11)</f>
        <v>0</v>
      </c>
      <c r="E11" s="393"/>
      <c r="F11" s="429"/>
      <c r="G11" s="428" t="s">
        <v>418</v>
      </c>
      <c r="H11" s="427"/>
      <c r="I11" s="426"/>
      <c r="J11" s="370"/>
      <c r="K11" s="370"/>
      <c r="L11" s="370"/>
      <c r="M11" s="370"/>
      <c r="N11" s="370"/>
      <c r="O11" s="316"/>
      <c r="P11" s="419" t="s">
        <v>417</v>
      </c>
      <c r="Q11" s="420" t="s">
        <v>416</v>
      </c>
      <c r="R11" s="425" t="s">
        <v>415</v>
      </c>
      <c r="S11" s="424" t="s">
        <v>414</v>
      </c>
      <c r="T11" s="423"/>
      <c r="U11" s="781"/>
      <c r="V11" s="783"/>
      <c r="W11" s="419" t="s">
        <v>411</v>
      </c>
      <c r="X11" s="419"/>
      <c r="Y11" s="419" t="s">
        <v>410</v>
      </c>
      <c r="Z11" s="422"/>
      <c r="AA11" s="419" t="s">
        <v>411</v>
      </c>
      <c r="AB11" s="419" t="s">
        <v>410</v>
      </c>
      <c r="AC11" s="422" t="s">
        <v>413</v>
      </c>
      <c r="AD11" s="421" t="s">
        <v>412</v>
      </c>
      <c r="AE11" s="420" t="s">
        <v>411</v>
      </c>
      <c r="AF11" s="419" t="s">
        <v>410</v>
      </c>
      <c r="AG11" s="419" t="s">
        <v>409</v>
      </c>
      <c r="AH11" s="418" t="s">
        <v>408</v>
      </c>
      <c r="AI11" s="417" t="s">
        <v>407</v>
      </c>
      <c r="AJ11" s="417" t="s">
        <v>406</v>
      </c>
      <c r="AK11" s="416" t="s">
        <v>405</v>
      </c>
    </row>
    <row r="12" spans="1:37" ht="21" thickBot="1">
      <c r="A12" s="415"/>
      <c r="B12" s="414"/>
      <c r="C12" s="414"/>
      <c r="D12" s="413">
        <f t="shared" si="0"/>
        <v>0</v>
      </c>
      <c r="E12" s="393"/>
      <c r="F12" s="350"/>
      <c r="G12" s="372" t="s">
        <v>404</v>
      </c>
      <c r="H12" s="218"/>
      <c r="I12" s="412"/>
      <c r="J12" s="411"/>
      <c r="K12" s="411"/>
      <c r="L12" s="411"/>
      <c r="M12" s="411"/>
      <c r="N12" s="411"/>
      <c r="O12" s="410"/>
      <c r="P12" s="409"/>
      <c r="Q12" s="408"/>
      <c r="R12" s="407"/>
      <c r="S12" s="406"/>
      <c r="T12" s="405"/>
      <c r="U12" s="405"/>
      <c r="V12" s="405">
        <f>T12</f>
        <v>0</v>
      </c>
      <c r="W12" s="404">
        <f t="shared" ref="W12:W43" si="1">+V12*0.5</f>
        <v>0</v>
      </c>
      <c r="X12" s="403" t="e">
        <f t="shared" ref="X12:X43" si="2">W12/V12</f>
        <v>#DIV/0!</v>
      </c>
      <c r="Y12" s="404">
        <f t="shared" ref="Y12:Y43" si="3">+V12-W12</f>
        <v>0</v>
      </c>
      <c r="Z12" s="403" t="e">
        <f t="shared" ref="Z12:Z43" si="4">Y12/V12</f>
        <v>#DIV/0!</v>
      </c>
      <c r="AA12" s="402">
        <f>W12</f>
        <v>0</v>
      </c>
      <c r="AB12" s="401">
        <f>Y12</f>
        <v>0</v>
      </c>
      <c r="AC12" s="400">
        <f t="shared" ref="AC12:AC43" si="5">AA12+AB12</f>
        <v>0</v>
      </c>
      <c r="AD12" s="399"/>
      <c r="AE12" s="398"/>
      <c r="AF12" s="398"/>
      <c r="AG12" s="397"/>
      <c r="AH12" s="396"/>
      <c r="AI12" s="395"/>
      <c r="AJ12" s="395"/>
      <c r="AK12" s="394"/>
    </row>
    <row r="13" spans="1:37" ht="20.399999999999999">
      <c r="A13" s="367"/>
      <c r="B13" s="366"/>
      <c r="C13" s="366"/>
      <c r="D13" s="365">
        <f t="shared" si="0"/>
        <v>0</v>
      </c>
      <c r="E13" s="393"/>
      <c r="F13" s="350"/>
      <c r="G13" s="372" t="s">
        <v>403</v>
      </c>
      <c r="H13" s="218"/>
      <c r="I13" s="371"/>
      <c r="J13" s="370"/>
      <c r="K13" s="370"/>
      <c r="L13" s="370"/>
      <c r="M13" s="370"/>
      <c r="N13" s="370"/>
      <c r="O13" s="392"/>
      <c r="P13" s="391"/>
      <c r="Q13" s="391"/>
      <c r="R13" s="390"/>
      <c r="S13" s="389"/>
      <c r="T13" s="387"/>
      <c r="U13" s="387"/>
      <c r="V13" s="387">
        <f>T13-U13</f>
        <v>0</v>
      </c>
      <c r="W13" s="387">
        <f t="shared" si="1"/>
        <v>0</v>
      </c>
      <c r="X13" s="388" t="e">
        <f t="shared" si="2"/>
        <v>#DIV/0!</v>
      </c>
      <c r="Y13" s="387">
        <f t="shared" si="3"/>
        <v>0</v>
      </c>
      <c r="Z13" s="386" t="e">
        <f t="shared" si="4"/>
        <v>#DIV/0!</v>
      </c>
      <c r="AA13" s="385">
        <f t="shared" ref="AA13:AA60" si="6">W13+AA12</f>
        <v>0</v>
      </c>
      <c r="AB13" s="385">
        <f t="shared" ref="AB13:AB60" si="7">Y13+AB12</f>
        <v>0</v>
      </c>
      <c r="AC13" s="384">
        <f t="shared" si="5"/>
        <v>0</v>
      </c>
      <c r="AD13" s="383"/>
      <c r="AE13" s="382"/>
      <c r="AF13" s="382"/>
      <c r="AG13" s="381"/>
      <c r="AH13" s="380"/>
      <c r="AI13" s="379"/>
      <c r="AJ13" s="379"/>
      <c r="AK13" s="378"/>
    </row>
    <row r="14" spans="1:37" ht="20.399999999999999">
      <c r="A14" s="367"/>
      <c r="B14" s="366"/>
      <c r="C14" s="366"/>
      <c r="D14" s="365">
        <f t="shared" si="0"/>
        <v>0</v>
      </c>
      <c r="E14" s="377"/>
      <c r="F14" s="376"/>
      <c r="G14" s="372" t="s">
        <v>402</v>
      </c>
      <c r="H14" s="218"/>
      <c r="I14" s="371"/>
      <c r="J14" s="370"/>
      <c r="K14" s="370"/>
      <c r="L14" s="370"/>
      <c r="M14" s="370"/>
      <c r="N14" s="370"/>
      <c r="O14" s="345"/>
      <c r="P14" s="220"/>
      <c r="Q14" s="220"/>
      <c r="R14" s="219"/>
      <c r="S14" s="218"/>
      <c r="T14" s="214"/>
      <c r="U14" s="214"/>
      <c r="V14" s="214">
        <f t="shared" ref="V14:V60" si="8">T14-U14</f>
        <v>0</v>
      </c>
      <c r="W14" s="214">
        <f t="shared" si="1"/>
        <v>0</v>
      </c>
      <c r="X14" s="215" t="e">
        <f t="shared" si="2"/>
        <v>#DIV/0!</v>
      </c>
      <c r="Y14" s="214">
        <f t="shared" si="3"/>
        <v>0</v>
      </c>
      <c r="Z14" s="213" t="e">
        <f t="shared" si="4"/>
        <v>#DIV/0!</v>
      </c>
      <c r="AA14" s="212">
        <f t="shared" si="6"/>
        <v>0</v>
      </c>
      <c r="AB14" s="212">
        <f t="shared" si="7"/>
        <v>0</v>
      </c>
      <c r="AC14" s="211">
        <f t="shared" si="5"/>
        <v>0</v>
      </c>
      <c r="AD14" s="375"/>
      <c r="AE14" s="209"/>
      <c r="AF14" s="209"/>
      <c r="AG14" s="369"/>
      <c r="AH14" s="374"/>
      <c r="AI14" s="373"/>
      <c r="AJ14" s="373"/>
      <c r="AK14" s="341"/>
    </row>
    <row r="15" spans="1:37" ht="20.399999999999999">
      <c r="A15" s="367"/>
      <c r="B15" s="366"/>
      <c r="C15" s="366"/>
      <c r="D15" s="365">
        <f t="shared" si="0"/>
        <v>0</v>
      </c>
      <c r="E15" s="351"/>
      <c r="F15" s="351"/>
      <c r="G15" s="372" t="s">
        <v>401</v>
      </c>
      <c r="H15" s="218"/>
      <c r="I15" s="371"/>
      <c r="J15" s="370"/>
      <c r="K15" s="370"/>
      <c r="L15" s="370"/>
      <c r="M15" s="370"/>
      <c r="N15" s="370"/>
      <c r="O15" s="345"/>
      <c r="P15" s="220"/>
      <c r="Q15" s="220"/>
      <c r="R15" s="219"/>
      <c r="S15" s="218"/>
      <c r="T15" s="214"/>
      <c r="U15" s="214"/>
      <c r="V15" s="214">
        <f t="shared" si="8"/>
        <v>0</v>
      </c>
      <c r="W15" s="214">
        <f t="shared" si="1"/>
        <v>0</v>
      </c>
      <c r="X15" s="215" t="e">
        <f t="shared" si="2"/>
        <v>#DIV/0!</v>
      </c>
      <c r="Y15" s="214">
        <f t="shared" si="3"/>
        <v>0</v>
      </c>
      <c r="Z15" s="213" t="e">
        <f t="shared" si="4"/>
        <v>#DIV/0!</v>
      </c>
      <c r="AA15" s="212">
        <f t="shared" si="6"/>
        <v>0</v>
      </c>
      <c r="AB15" s="212">
        <f t="shared" si="7"/>
        <v>0</v>
      </c>
      <c r="AC15" s="211">
        <f t="shared" si="5"/>
        <v>0</v>
      </c>
      <c r="AD15" s="233"/>
      <c r="AE15" s="209"/>
      <c r="AF15" s="209"/>
      <c r="AG15" s="369"/>
      <c r="AH15" s="368"/>
      <c r="AI15" s="357"/>
      <c r="AJ15" s="357"/>
      <c r="AK15" s="341"/>
    </row>
    <row r="16" spans="1:37" ht="21" thickBot="1">
      <c r="A16" s="367"/>
      <c r="B16" s="366"/>
      <c r="C16" s="366"/>
      <c r="D16" s="365">
        <f t="shared" si="0"/>
        <v>0</v>
      </c>
      <c r="F16" s="352"/>
      <c r="G16" s="364" t="s">
        <v>400</v>
      </c>
      <c r="H16" s="246"/>
      <c r="I16" s="363"/>
      <c r="J16" s="362"/>
      <c r="K16" s="362"/>
      <c r="L16" s="362"/>
      <c r="M16" s="362"/>
      <c r="N16" s="362"/>
      <c r="O16" s="361"/>
      <c r="P16" s="179"/>
      <c r="Q16" s="179"/>
      <c r="R16" s="360"/>
      <c r="S16" s="177"/>
      <c r="T16" s="175"/>
      <c r="U16" s="175"/>
      <c r="V16" s="175">
        <f t="shared" si="8"/>
        <v>0</v>
      </c>
      <c r="W16" s="175">
        <f t="shared" si="1"/>
        <v>0</v>
      </c>
      <c r="X16" s="176" t="e">
        <f t="shared" si="2"/>
        <v>#DIV/0!</v>
      </c>
      <c r="Y16" s="175">
        <f t="shared" si="3"/>
        <v>0</v>
      </c>
      <c r="Z16" s="174" t="e">
        <f t="shared" si="4"/>
        <v>#DIV/0!</v>
      </c>
      <c r="AA16" s="173">
        <f t="shared" si="6"/>
        <v>0</v>
      </c>
      <c r="AB16" s="173">
        <f t="shared" si="7"/>
        <v>0</v>
      </c>
      <c r="AC16" s="172">
        <f t="shared" si="5"/>
        <v>0</v>
      </c>
      <c r="AD16" s="295"/>
      <c r="AE16" s="170"/>
      <c r="AF16" s="170"/>
      <c r="AG16" s="359"/>
      <c r="AH16" s="358"/>
      <c r="AI16" s="318"/>
      <c r="AJ16" s="357"/>
      <c r="AK16" s="341"/>
    </row>
    <row r="17" spans="1:37" ht="21" thickBot="1">
      <c r="A17" s="356" t="s">
        <v>8</v>
      </c>
      <c r="B17" s="355">
        <f>SUM(B9:B16)</f>
        <v>0</v>
      </c>
      <c r="C17" s="355">
        <f>SUM(C9:C16)</f>
        <v>0</v>
      </c>
      <c r="D17" s="354">
        <f>SUM(D9:D16)</f>
        <v>0</v>
      </c>
      <c r="E17" s="351"/>
      <c r="F17" s="351"/>
      <c r="H17" s="351"/>
      <c r="I17" s="264"/>
      <c r="J17" s="264"/>
      <c r="K17" s="264"/>
      <c r="L17" s="264"/>
      <c r="M17" s="264"/>
      <c r="N17" s="264"/>
      <c r="O17" s="221"/>
      <c r="P17" s="220"/>
      <c r="Q17" s="220"/>
      <c r="R17" s="344"/>
      <c r="S17" s="218"/>
      <c r="T17" s="214"/>
      <c r="U17" s="214"/>
      <c r="V17" s="214">
        <f t="shared" si="8"/>
        <v>0</v>
      </c>
      <c r="W17" s="214">
        <f t="shared" si="1"/>
        <v>0</v>
      </c>
      <c r="X17" s="215" t="e">
        <f t="shared" si="2"/>
        <v>#DIV/0!</v>
      </c>
      <c r="Y17" s="214">
        <f t="shared" si="3"/>
        <v>0</v>
      </c>
      <c r="Z17" s="213" t="e">
        <f t="shared" si="4"/>
        <v>#DIV/0!</v>
      </c>
      <c r="AA17" s="212">
        <f t="shared" si="6"/>
        <v>0</v>
      </c>
      <c r="AB17" s="212">
        <f t="shared" si="7"/>
        <v>0</v>
      </c>
      <c r="AC17" s="211">
        <f t="shared" si="5"/>
        <v>0</v>
      </c>
      <c r="AD17" s="233"/>
      <c r="AE17" s="209"/>
      <c r="AF17" s="209"/>
      <c r="AG17" s="343"/>
      <c r="AH17" s="342"/>
      <c r="AI17" s="318"/>
      <c r="AJ17" s="317"/>
      <c r="AK17" s="341"/>
    </row>
    <row r="18" spans="1:37" ht="20.399999999999999">
      <c r="B18" s="353"/>
      <c r="C18" s="353"/>
      <c r="D18" s="352"/>
      <c r="E18" s="351"/>
      <c r="F18" s="351"/>
      <c r="H18" s="351"/>
      <c r="I18" s="264"/>
      <c r="J18" s="264"/>
      <c r="K18" s="264"/>
      <c r="L18" s="264"/>
      <c r="M18" s="264"/>
      <c r="N18" s="268"/>
      <c r="O18" s="252"/>
      <c r="P18" s="220"/>
      <c r="Q18" s="220"/>
      <c r="R18" s="344"/>
      <c r="S18" s="218"/>
      <c r="T18" s="214"/>
      <c r="U18" s="214"/>
      <c r="V18" s="214">
        <f t="shared" si="8"/>
        <v>0</v>
      </c>
      <c r="W18" s="214">
        <f t="shared" si="1"/>
        <v>0</v>
      </c>
      <c r="X18" s="215" t="e">
        <f t="shared" si="2"/>
        <v>#DIV/0!</v>
      </c>
      <c r="Y18" s="214">
        <f t="shared" si="3"/>
        <v>0</v>
      </c>
      <c r="Z18" s="213" t="e">
        <f t="shared" si="4"/>
        <v>#DIV/0!</v>
      </c>
      <c r="AA18" s="212">
        <f t="shared" si="6"/>
        <v>0</v>
      </c>
      <c r="AB18" s="212">
        <f t="shared" si="7"/>
        <v>0</v>
      </c>
      <c r="AC18" s="211">
        <f t="shared" si="5"/>
        <v>0</v>
      </c>
      <c r="AD18" s="233"/>
      <c r="AE18" s="209"/>
      <c r="AF18" s="209"/>
      <c r="AG18" s="343"/>
      <c r="AH18" s="342"/>
      <c r="AI18" s="318"/>
      <c r="AJ18" s="317"/>
      <c r="AK18" s="341"/>
    </row>
    <row r="19" spans="1:37" ht="20.399999999999999">
      <c r="A19" s="91" t="s">
        <v>399</v>
      </c>
      <c r="B19" s="95"/>
      <c r="C19" s="95"/>
      <c r="E19" s="95"/>
      <c r="F19" s="350"/>
      <c r="G19" s="347"/>
      <c r="H19" s="346"/>
      <c r="I19" s="268"/>
      <c r="J19" s="268"/>
      <c r="K19" s="268"/>
      <c r="L19" s="268"/>
      <c r="M19" s="268"/>
      <c r="N19" s="268"/>
      <c r="O19" s="252"/>
      <c r="P19" s="220"/>
      <c r="Q19" s="220"/>
      <c r="R19" s="344"/>
      <c r="S19" s="218"/>
      <c r="T19" s="214"/>
      <c r="U19" s="214"/>
      <c r="V19" s="214">
        <f t="shared" si="8"/>
        <v>0</v>
      </c>
      <c r="W19" s="214">
        <f t="shared" si="1"/>
        <v>0</v>
      </c>
      <c r="X19" s="215" t="e">
        <f t="shared" si="2"/>
        <v>#DIV/0!</v>
      </c>
      <c r="Y19" s="214">
        <f t="shared" si="3"/>
        <v>0</v>
      </c>
      <c r="Z19" s="213" t="e">
        <f t="shared" si="4"/>
        <v>#DIV/0!</v>
      </c>
      <c r="AA19" s="212">
        <f t="shared" si="6"/>
        <v>0</v>
      </c>
      <c r="AB19" s="212">
        <f t="shared" si="7"/>
        <v>0</v>
      </c>
      <c r="AC19" s="211">
        <f t="shared" si="5"/>
        <v>0</v>
      </c>
      <c r="AD19" s="233"/>
      <c r="AE19" s="209"/>
      <c r="AF19" s="209"/>
      <c r="AG19" s="343"/>
      <c r="AH19" s="342"/>
      <c r="AI19" s="318"/>
      <c r="AJ19" s="317"/>
      <c r="AK19" s="341"/>
    </row>
    <row r="20" spans="1:37" ht="21" thickBot="1">
      <c r="A20" s="349" t="s">
        <v>398</v>
      </c>
      <c r="B20" s="95"/>
      <c r="C20" s="93"/>
      <c r="D20" s="93"/>
      <c r="F20" s="348"/>
      <c r="G20" s="347"/>
      <c r="H20" s="346"/>
      <c r="I20" s="268"/>
      <c r="J20" s="268"/>
      <c r="K20" s="268"/>
      <c r="L20" s="268"/>
      <c r="M20" s="268"/>
      <c r="N20" s="268"/>
      <c r="O20" s="345"/>
      <c r="P20" s="220"/>
      <c r="Q20" s="220"/>
      <c r="R20" s="344"/>
      <c r="S20" s="218"/>
      <c r="T20" s="214"/>
      <c r="U20" s="214"/>
      <c r="V20" s="214">
        <f t="shared" si="8"/>
        <v>0</v>
      </c>
      <c r="W20" s="214">
        <f t="shared" si="1"/>
        <v>0</v>
      </c>
      <c r="X20" s="215" t="e">
        <f t="shared" si="2"/>
        <v>#DIV/0!</v>
      </c>
      <c r="Y20" s="214">
        <f t="shared" si="3"/>
        <v>0</v>
      </c>
      <c r="Z20" s="213" t="e">
        <f t="shared" si="4"/>
        <v>#DIV/0!</v>
      </c>
      <c r="AA20" s="212">
        <f t="shared" si="6"/>
        <v>0</v>
      </c>
      <c r="AB20" s="212">
        <f t="shared" si="7"/>
        <v>0</v>
      </c>
      <c r="AC20" s="211">
        <f t="shared" si="5"/>
        <v>0</v>
      </c>
      <c r="AD20" s="233"/>
      <c r="AE20" s="320"/>
      <c r="AF20" s="320"/>
      <c r="AG20" s="343"/>
      <c r="AH20" s="342"/>
      <c r="AI20" s="318"/>
      <c r="AJ20" s="317"/>
      <c r="AK20" s="341"/>
    </row>
    <row r="21" spans="1:37" ht="20.399999999999999">
      <c r="A21" s="340"/>
      <c r="B21" s="774" t="s">
        <v>397</v>
      </c>
      <c r="C21" s="775"/>
      <c r="D21" s="776"/>
      <c r="E21" s="339"/>
      <c r="F21" s="338" t="s">
        <v>396</v>
      </c>
      <c r="G21" s="338"/>
      <c r="H21" s="337" t="s">
        <v>67</v>
      </c>
      <c r="I21" s="336" t="s">
        <v>395</v>
      </c>
      <c r="J21" s="335"/>
      <c r="K21" s="334"/>
      <c r="L21" s="333"/>
      <c r="M21" s="332" t="s">
        <v>394</v>
      </c>
      <c r="N21" s="268"/>
      <c r="O21" s="252"/>
      <c r="P21" s="220"/>
      <c r="Q21" s="220"/>
      <c r="R21" s="219"/>
      <c r="S21" s="218"/>
      <c r="T21" s="214"/>
      <c r="U21" s="214"/>
      <c r="V21" s="214">
        <f t="shared" si="8"/>
        <v>0</v>
      </c>
      <c r="W21" s="214">
        <f t="shared" si="1"/>
        <v>0</v>
      </c>
      <c r="X21" s="215" t="e">
        <f t="shared" si="2"/>
        <v>#DIV/0!</v>
      </c>
      <c r="Y21" s="214">
        <f t="shared" si="3"/>
        <v>0</v>
      </c>
      <c r="Z21" s="213" t="e">
        <f t="shared" si="4"/>
        <v>#DIV/0!</v>
      </c>
      <c r="AA21" s="212">
        <f t="shared" si="6"/>
        <v>0</v>
      </c>
      <c r="AB21" s="212">
        <f t="shared" si="7"/>
        <v>0</v>
      </c>
      <c r="AC21" s="211">
        <f t="shared" si="5"/>
        <v>0</v>
      </c>
      <c r="AD21" s="233"/>
      <c r="AE21" s="320"/>
      <c r="AF21" s="320"/>
      <c r="AG21" s="208"/>
      <c r="AH21" s="232"/>
      <c r="AI21" s="318"/>
      <c r="AJ21" s="317"/>
      <c r="AK21" s="291"/>
    </row>
    <row r="22" spans="1:37" ht="20.399999999999999">
      <c r="A22" s="331" t="s">
        <v>356</v>
      </c>
      <c r="B22" s="330" t="s">
        <v>78</v>
      </c>
      <c r="C22" s="329" t="s">
        <v>391</v>
      </c>
      <c r="D22" s="328" t="s">
        <v>393</v>
      </c>
      <c r="E22" s="328" t="s">
        <v>392</v>
      </c>
      <c r="F22" s="327" t="s">
        <v>389</v>
      </c>
      <c r="G22" s="326" t="s">
        <v>388</v>
      </c>
      <c r="H22" s="325" t="s">
        <v>387</v>
      </c>
      <c r="I22" s="324" t="s">
        <v>391</v>
      </c>
      <c r="J22" s="324" t="s">
        <v>390</v>
      </c>
      <c r="K22" s="323" t="s">
        <v>389</v>
      </c>
      <c r="L22" s="322" t="s">
        <v>388</v>
      </c>
      <c r="M22" s="321" t="s">
        <v>387</v>
      </c>
      <c r="N22" s="268"/>
      <c r="O22" s="252"/>
      <c r="P22" s="220"/>
      <c r="Q22" s="220"/>
      <c r="R22" s="219"/>
      <c r="S22" s="218"/>
      <c r="T22" s="214"/>
      <c r="U22" s="214"/>
      <c r="V22" s="214">
        <f t="shared" si="8"/>
        <v>0</v>
      </c>
      <c r="W22" s="214">
        <f t="shared" si="1"/>
        <v>0</v>
      </c>
      <c r="X22" s="215" t="e">
        <f t="shared" si="2"/>
        <v>#DIV/0!</v>
      </c>
      <c r="Y22" s="214">
        <f t="shared" si="3"/>
        <v>0</v>
      </c>
      <c r="Z22" s="213" t="e">
        <f t="shared" si="4"/>
        <v>#DIV/0!</v>
      </c>
      <c r="AA22" s="212">
        <f t="shared" si="6"/>
        <v>0</v>
      </c>
      <c r="AB22" s="212">
        <f t="shared" si="7"/>
        <v>0</v>
      </c>
      <c r="AC22" s="211">
        <f t="shared" si="5"/>
        <v>0</v>
      </c>
      <c r="AD22" s="233"/>
      <c r="AE22" s="320"/>
      <c r="AF22" s="320"/>
      <c r="AG22" s="208"/>
      <c r="AH22" s="319"/>
      <c r="AI22" s="318"/>
      <c r="AJ22" s="317"/>
      <c r="AK22" s="291"/>
    </row>
    <row r="23" spans="1:37" ht="21" thickBot="1">
      <c r="A23" s="316"/>
      <c r="B23" s="315" t="s">
        <v>386</v>
      </c>
      <c r="C23" s="314" t="s">
        <v>385</v>
      </c>
      <c r="D23" s="313" t="s">
        <v>384</v>
      </c>
      <c r="E23" s="313"/>
      <c r="F23" s="313" t="s">
        <v>383</v>
      </c>
      <c r="G23" s="312" t="s">
        <v>382</v>
      </c>
      <c r="H23" s="311" t="s">
        <v>381</v>
      </c>
      <c r="I23" s="310"/>
      <c r="J23" s="310"/>
      <c r="K23" s="310" t="s">
        <v>383</v>
      </c>
      <c r="L23" s="310" t="s">
        <v>382</v>
      </c>
      <c r="M23" s="309" t="s">
        <v>381</v>
      </c>
      <c r="N23" s="268"/>
      <c r="O23" s="308"/>
      <c r="P23" s="248"/>
      <c r="Q23" s="248"/>
      <c r="R23" s="247"/>
      <c r="S23" s="246"/>
      <c r="T23" s="244"/>
      <c r="U23" s="244"/>
      <c r="V23" s="244">
        <f t="shared" si="8"/>
        <v>0</v>
      </c>
      <c r="W23" s="244">
        <f t="shared" si="1"/>
        <v>0</v>
      </c>
      <c r="X23" s="245" t="e">
        <f t="shared" si="2"/>
        <v>#DIV/0!</v>
      </c>
      <c r="Y23" s="244">
        <f t="shared" si="3"/>
        <v>0</v>
      </c>
      <c r="Z23" s="243" t="e">
        <f t="shared" si="4"/>
        <v>#DIV/0!</v>
      </c>
      <c r="AA23" s="242">
        <f t="shared" si="6"/>
        <v>0</v>
      </c>
      <c r="AB23" s="242">
        <f t="shared" si="7"/>
        <v>0</v>
      </c>
      <c r="AC23" s="241">
        <f t="shared" si="5"/>
        <v>0</v>
      </c>
      <c r="AD23" s="280"/>
      <c r="AE23" s="307"/>
      <c r="AF23" s="307"/>
      <c r="AG23" s="306"/>
      <c r="AH23" s="278"/>
      <c r="AI23" s="236"/>
      <c r="AJ23" s="305"/>
      <c r="AK23" s="304"/>
    </row>
    <row r="24" spans="1:37" ht="20.399999999999999">
      <c r="A24" s="303"/>
      <c r="B24" s="302"/>
      <c r="C24" s="301">
        <f t="shared" ref="C24:C31" si="9">B9</f>
        <v>0</v>
      </c>
      <c r="D24" s="299">
        <f>+C24</f>
        <v>0</v>
      </c>
      <c r="E24" s="300"/>
      <c r="F24" s="299"/>
      <c r="G24" s="298"/>
      <c r="H24" s="297"/>
      <c r="I24" s="298">
        <f t="shared" ref="I24:I31" si="10">+C9</f>
        <v>0</v>
      </c>
      <c r="J24" s="298">
        <f>+I24</f>
        <v>0</v>
      </c>
      <c r="K24" s="298"/>
      <c r="L24" s="298"/>
      <c r="M24" s="297"/>
      <c r="N24" s="268"/>
      <c r="O24" s="296"/>
      <c r="P24" s="179"/>
      <c r="Q24" s="179"/>
      <c r="R24" s="178"/>
      <c r="S24" s="177"/>
      <c r="T24" s="175"/>
      <c r="U24" s="175"/>
      <c r="V24" s="175">
        <f t="shared" si="8"/>
        <v>0</v>
      </c>
      <c r="W24" s="175">
        <f t="shared" si="1"/>
        <v>0</v>
      </c>
      <c r="X24" s="176" t="e">
        <f t="shared" si="2"/>
        <v>#DIV/0!</v>
      </c>
      <c r="Y24" s="175">
        <f t="shared" si="3"/>
        <v>0</v>
      </c>
      <c r="Z24" s="174" t="e">
        <f t="shared" si="4"/>
        <v>#DIV/0!</v>
      </c>
      <c r="AA24" s="173">
        <f t="shared" si="6"/>
        <v>0</v>
      </c>
      <c r="AB24" s="173">
        <f t="shared" si="7"/>
        <v>0</v>
      </c>
      <c r="AC24" s="172">
        <f t="shared" si="5"/>
        <v>0</v>
      </c>
      <c r="AD24" s="295"/>
      <c r="AE24" s="170"/>
      <c r="AF24" s="170"/>
      <c r="AG24" s="169"/>
      <c r="AH24" s="168"/>
      <c r="AI24" s="294"/>
      <c r="AJ24" s="148"/>
      <c r="AK24" s="291">
        <f t="shared" ref="AK24:AK52" si="11">+V24-AE24-AF24</f>
        <v>0</v>
      </c>
    </row>
    <row r="25" spans="1:37" ht="20.399999999999999">
      <c r="A25" s="288"/>
      <c r="B25" s="287"/>
      <c r="C25" s="286">
        <f t="shared" si="9"/>
        <v>0</v>
      </c>
      <c r="D25" s="285">
        <f t="shared" ref="D25:D31" si="12">+C25+D24</f>
        <v>0</v>
      </c>
      <c r="E25" s="293"/>
      <c r="F25" s="285">
        <f>AE12</f>
        <v>0</v>
      </c>
      <c r="G25" s="283">
        <f>F25</f>
        <v>0</v>
      </c>
      <c r="H25" s="290"/>
      <c r="I25" s="283">
        <f t="shared" si="10"/>
        <v>0</v>
      </c>
      <c r="J25" s="283">
        <f t="shared" ref="J25:J31" si="13">+J24+I25</f>
        <v>0</v>
      </c>
      <c r="K25" s="283">
        <f>+AF12</f>
        <v>0</v>
      </c>
      <c r="L25" s="283">
        <f>K25+L24</f>
        <v>0</v>
      </c>
      <c r="M25" s="290"/>
      <c r="N25" s="268"/>
      <c r="O25" s="221"/>
      <c r="P25" s="220"/>
      <c r="Q25" s="220"/>
      <c r="R25" s="219"/>
      <c r="S25" s="218"/>
      <c r="T25" s="214"/>
      <c r="U25" s="214"/>
      <c r="V25" s="214">
        <f t="shared" si="8"/>
        <v>0</v>
      </c>
      <c r="W25" s="214">
        <f t="shared" si="1"/>
        <v>0</v>
      </c>
      <c r="X25" s="215" t="e">
        <f t="shared" si="2"/>
        <v>#DIV/0!</v>
      </c>
      <c r="Y25" s="214">
        <f t="shared" si="3"/>
        <v>0</v>
      </c>
      <c r="Z25" s="213" t="e">
        <f t="shared" si="4"/>
        <v>#DIV/0!</v>
      </c>
      <c r="AA25" s="212">
        <f t="shared" si="6"/>
        <v>0</v>
      </c>
      <c r="AB25" s="212">
        <f t="shared" si="7"/>
        <v>0</v>
      </c>
      <c r="AC25" s="211">
        <f t="shared" si="5"/>
        <v>0</v>
      </c>
      <c r="AD25" s="233"/>
      <c r="AE25" s="209"/>
      <c r="AF25" s="209"/>
      <c r="AG25" s="208"/>
      <c r="AH25" s="232"/>
      <c r="AI25" s="205"/>
      <c r="AJ25" s="148"/>
      <c r="AK25" s="291">
        <f t="shared" si="11"/>
        <v>0</v>
      </c>
    </row>
    <row r="26" spans="1:37" ht="20.399999999999999">
      <c r="A26" s="288"/>
      <c r="B26" s="287"/>
      <c r="C26" s="286">
        <f t="shared" si="9"/>
        <v>0</v>
      </c>
      <c r="D26" s="285">
        <f t="shared" si="12"/>
        <v>0</v>
      </c>
      <c r="E26" s="285"/>
      <c r="F26" s="285">
        <f>SUM(AE13:AE23)</f>
        <v>0</v>
      </c>
      <c r="G26" s="283">
        <f>G25+F26</f>
        <v>0</v>
      </c>
      <c r="H26" s="290"/>
      <c r="I26" s="283">
        <f t="shared" si="10"/>
        <v>0</v>
      </c>
      <c r="J26" s="283">
        <f t="shared" si="13"/>
        <v>0</v>
      </c>
      <c r="K26" s="283">
        <f>SUM(AF13:AF23)</f>
        <v>0</v>
      </c>
      <c r="L26" s="283">
        <f>+L25+K26</f>
        <v>0</v>
      </c>
      <c r="M26" s="290"/>
      <c r="N26" s="268"/>
      <c r="O26" s="222"/>
      <c r="P26" s="220"/>
      <c r="Q26" s="220"/>
      <c r="R26" s="219"/>
      <c r="S26" s="218"/>
      <c r="T26" s="214"/>
      <c r="U26" s="214"/>
      <c r="V26" s="214">
        <f t="shared" si="8"/>
        <v>0</v>
      </c>
      <c r="W26" s="214">
        <f t="shared" si="1"/>
        <v>0</v>
      </c>
      <c r="X26" s="215" t="e">
        <f t="shared" si="2"/>
        <v>#DIV/0!</v>
      </c>
      <c r="Y26" s="214">
        <f t="shared" si="3"/>
        <v>0</v>
      </c>
      <c r="Z26" s="213" t="e">
        <f t="shared" si="4"/>
        <v>#DIV/0!</v>
      </c>
      <c r="AA26" s="212">
        <f t="shared" si="6"/>
        <v>0</v>
      </c>
      <c r="AB26" s="212">
        <f t="shared" si="7"/>
        <v>0</v>
      </c>
      <c r="AC26" s="211">
        <f t="shared" si="5"/>
        <v>0</v>
      </c>
      <c r="AD26" s="233"/>
      <c r="AE26" s="209"/>
      <c r="AF26" s="209"/>
      <c r="AG26" s="208"/>
      <c r="AH26" s="232"/>
      <c r="AI26" s="205"/>
      <c r="AJ26" s="148"/>
      <c r="AK26" s="291">
        <f t="shared" si="11"/>
        <v>0</v>
      </c>
    </row>
    <row r="27" spans="1:37" ht="20.399999999999999">
      <c r="A27" s="288"/>
      <c r="B27" s="287"/>
      <c r="C27" s="286">
        <f t="shared" si="9"/>
        <v>0</v>
      </c>
      <c r="D27" s="285">
        <f t="shared" si="12"/>
        <v>0</v>
      </c>
      <c r="E27" s="285"/>
      <c r="F27" s="285">
        <f>SUM(AE24:AE31)</f>
        <v>0</v>
      </c>
      <c r="G27" s="283">
        <f>G26+F27</f>
        <v>0</v>
      </c>
      <c r="H27" s="292"/>
      <c r="I27" s="283">
        <f t="shared" si="10"/>
        <v>0</v>
      </c>
      <c r="J27" s="283">
        <f t="shared" si="13"/>
        <v>0</v>
      </c>
      <c r="K27" s="283">
        <f>SUM(AF24:AF31)</f>
        <v>0</v>
      </c>
      <c r="L27" s="283">
        <f>+L26+K27</f>
        <v>0</v>
      </c>
      <c r="M27" s="292"/>
      <c r="N27" s="268"/>
      <c r="O27" s="252"/>
      <c r="P27" s="220"/>
      <c r="Q27" s="220"/>
      <c r="R27" s="219"/>
      <c r="S27" s="218"/>
      <c r="T27" s="214"/>
      <c r="U27" s="214"/>
      <c r="V27" s="214">
        <f t="shared" si="8"/>
        <v>0</v>
      </c>
      <c r="W27" s="214">
        <f t="shared" si="1"/>
        <v>0</v>
      </c>
      <c r="X27" s="215" t="e">
        <f t="shared" si="2"/>
        <v>#DIV/0!</v>
      </c>
      <c r="Y27" s="214">
        <f t="shared" si="3"/>
        <v>0</v>
      </c>
      <c r="Z27" s="213" t="e">
        <f t="shared" si="4"/>
        <v>#DIV/0!</v>
      </c>
      <c r="AA27" s="212">
        <f t="shared" si="6"/>
        <v>0</v>
      </c>
      <c r="AB27" s="212">
        <f t="shared" si="7"/>
        <v>0</v>
      </c>
      <c r="AC27" s="211">
        <f t="shared" si="5"/>
        <v>0</v>
      </c>
      <c r="AD27" s="233"/>
      <c r="AE27" s="209"/>
      <c r="AF27" s="209"/>
      <c r="AG27" s="208"/>
      <c r="AH27" s="232"/>
      <c r="AI27" s="205"/>
      <c r="AJ27" s="148"/>
      <c r="AK27" s="291">
        <f t="shared" si="11"/>
        <v>0</v>
      </c>
    </row>
    <row r="28" spans="1:37" ht="20.399999999999999">
      <c r="A28" s="288"/>
      <c r="B28" s="287"/>
      <c r="C28" s="286">
        <f t="shared" si="9"/>
        <v>0</v>
      </c>
      <c r="D28" s="285">
        <f t="shared" si="12"/>
        <v>0</v>
      </c>
      <c r="E28" s="285"/>
      <c r="F28" s="285">
        <f>SUM(AE32:AE37)</f>
        <v>0</v>
      </c>
      <c r="G28" s="283">
        <f>+G27+F28</f>
        <v>0</v>
      </c>
      <c r="H28" s="290"/>
      <c r="I28" s="283">
        <f t="shared" si="10"/>
        <v>0</v>
      </c>
      <c r="J28" s="283">
        <f t="shared" si="13"/>
        <v>0</v>
      </c>
      <c r="K28" s="283">
        <f>SUM(AF32:AF37)</f>
        <v>0</v>
      </c>
      <c r="L28" s="283">
        <f>+L27+K28</f>
        <v>0</v>
      </c>
      <c r="M28" s="290"/>
      <c r="N28" s="268"/>
      <c r="O28" s="216"/>
      <c r="P28" s="161"/>
      <c r="Q28" s="161"/>
      <c r="R28" s="160"/>
      <c r="S28" s="159"/>
      <c r="T28" s="157"/>
      <c r="U28" s="157"/>
      <c r="V28" s="157">
        <f t="shared" si="8"/>
        <v>0</v>
      </c>
      <c r="W28" s="157">
        <f t="shared" si="1"/>
        <v>0</v>
      </c>
      <c r="X28" s="158" t="e">
        <f t="shared" si="2"/>
        <v>#DIV/0!</v>
      </c>
      <c r="Y28" s="157">
        <f t="shared" si="3"/>
        <v>0</v>
      </c>
      <c r="Z28" s="156" t="e">
        <f t="shared" si="4"/>
        <v>#DIV/0!</v>
      </c>
      <c r="AA28" s="155">
        <f t="shared" si="6"/>
        <v>0</v>
      </c>
      <c r="AB28" s="155">
        <f t="shared" si="7"/>
        <v>0</v>
      </c>
      <c r="AC28" s="154">
        <f t="shared" si="5"/>
        <v>0</v>
      </c>
      <c r="AD28" s="233"/>
      <c r="AE28" s="209"/>
      <c r="AF28" s="209"/>
      <c r="AG28" s="208"/>
      <c r="AH28" s="232"/>
      <c r="AI28" s="205"/>
      <c r="AJ28" s="148"/>
      <c r="AK28" s="225">
        <f t="shared" si="11"/>
        <v>0</v>
      </c>
    </row>
    <row r="29" spans="1:37" ht="20.399999999999999">
      <c r="A29" s="288"/>
      <c r="B29" s="287"/>
      <c r="C29" s="286">
        <f t="shared" si="9"/>
        <v>0</v>
      </c>
      <c r="D29" s="285">
        <f t="shared" si="12"/>
        <v>0</v>
      </c>
      <c r="E29" s="285"/>
      <c r="F29" s="285">
        <f>SUM(AE38:AE47)</f>
        <v>0</v>
      </c>
      <c r="G29" s="283">
        <f>+G28+F29</f>
        <v>0</v>
      </c>
      <c r="H29" s="290">
        <f>+D30-G29</f>
        <v>0</v>
      </c>
      <c r="I29" s="283">
        <f t="shared" si="10"/>
        <v>0</v>
      </c>
      <c r="J29" s="283">
        <f t="shared" si="13"/>
        <v>0</v>
      </c>
      <c r="K29" s="283">
        <f>SUM(AF38:AF46)</f>
        <v>0</v>
      </c>
      <c r="L29" s="283">
        <f>+L28+K29</f>
        <v>0</v>
      </c>
      <c r="M29" s="290">
        <f>+J31-L29</f>
        <v>0</v>
      </c>
      <c r="N29" s="268"/>
      <c r="O29" s="289"/>
      <c r="P29" s="161"/>
      <c r="Q29" s="161"/>
      <c r="R29" s="160"/>
      <c r="S29" s="159"/>
      <c r="T29" s="157"/>
      <c r="U29" s="157"/>
      <c r="V29" s="157">
        <f t="shared" si="8"/>
        <v>0</v>
      </c>
      <c r="W29" s="157">
        <f t="shared" si="1"/>
        <v>0</v>
      </c>
      <c r="X29" s="158" t="e">
        <f t="shared" si="2"/>
        <v>#DIV/0!</v>
      </c>
      <c r="Y29" s="157">
        <f t="shared" si="3"/>
        <v>0</v>
      </c>
      <c r="Z29" s="156" t="e">
        <f t="shared" si="4"/>
        <v>#DIV/0!</v>
      </c>
      <c r="AA29" s="155">
        <f t="shared" si="6"/>
        <v>0</v>
      </c>
      <c r="AB29" s="155">
        <f t="shared" si="7"/>
        <v>0</v>
      </c>
      <c r="AC29" s="154">
        <f t="shared" si="5"/>
        <v>0</v>
      </c>
      <c r="AD29" s="233"/>
      <c r="AE29" s="209"/>
      <c r="AF29" s="209"/>
      <c r="AG29" s="208"/>
      <c r="AH29" s="232"/>
      <c r="AI29" s="205"/>
      <c r="AJ29" s="148"/>
      <c r="AK29" s="225">
        <f t="shared" si="11"/>
        <v>0</v>
      </c>
    </row>
    <row r="30" spans="1:37" ht="20.399999999999999">
      <c r="A30" s="288"/>
      <c r="B30" s="287"/>
      <c r="C30" s="286">
        <f t="shared" si="9"/>
        <v>0</v>
      </c>
      <c r="D30" s="285">
        <f t="shared" si="12"/>
        <v>0</v>
      </c>
      <c r="E30" s="285"/>
      <c r="F30" s="285"/>
      <c r="G30" s="283">
        <f>+G29+F30</f>
        <v>0</v>
      </c>
      <c r="H30" s="281"/>
      <c r="I30" s="283">
        <f t="shared" si="10"/>
        <v>0</v>
      </c>
      <c r="J30" s="283">
        <f t="shared" si="13"/>
        <v>0</v>
      </c>
      <c r="K30" s="282">
        <f>SUM(AF47:AF60)</f>
        <v>0</v>
      </c>
      <c r="L30" s="282"/>
      <c r="M30" s="281"/>
      <c r="N30" s="264"/>
      <c r="O30" s="221"/>
      <c r="P30" s="220"/>
      <c r="Q30" s="220"/>
      <c r="R30" s="219"/>
      <c r="S30" s="218"/>
      <c r="T30" s="214"/>
      <c r="U30" s="214"/>
      <c r="V30" s="214">
        <f t="shared" si="8"/>
        <v>0</v>
      </c>
      <c r="W30" s="214">
        <f t="shared" si="1"/>
        <v>0</v>
      </c>
      <c r="X30" s="215" t="e">
        <f t="shared" si="2"/>
        <v>#DIV/0!</v>
      </c>
      <c r="Y30" s="214">
        <f t="shared" si="3"/>
        <v>0</v>
      </c>
      <c r="Z30" s="213" t="e">
        <f t="shared" si="4"/>
        <v>#DIV/0!</v>
      </c>
      <c r="AA30" s="212">
        <f t="shared" si="6"/>
        <v>0</v>
      </c>
      <c r="AB30" s="212">
        <f t="shared" si="7"/>
        <v>0</v>
      </c>
      <c r="AC30" s="211">
        <f t="shared" si="5"/>
        <v>0</v>
      </c>
      <c r="AD30" s="233"/>
      <c r="AE30" s="209"/>
      <c r="AF30" s="209"/>
      <c r="AG30" s="208"/>
      <c r="AH30" s="232"/>
      <c r="AI30" s="205"/>
      <c r="AJ30" s="148"/>
      <c r="AK30" s="225">
        <f t="shared" si="11"/>
        <v>0</v>
      </c>
    </row>
    <row r="31" spans="1:37" ht="21" thickBot="1">
      <c r="A31" s="288"/>
      <c r="B31" s="287"/>
      <c r="C31" s="286">
        <f t="shared" si="9"/>
        <v>0</v>
      </c>
      <c r="D31" s="285">
        <f t="shared" si="12"/>
        <v>0</v>
      </c>
      <c r="E31" s="284"/>
      <c r="F31" s="284"/>
      <c r="G31" s="282"/>
      <c r="H31" s="281"/>
      <c r="I31" s="283">
        <f t="shared" si="10"/>
        <v>0</v>
      </c>
      <c r="J31" s="283">
        <f t="shared" si="13"/>
        <v>0</v>
      </c>
      <c r="K31" s="282"/>
      <c r="L31" s="282"/>
      <c r="M31" s="281"/>
      <c r="N31" s="264"/>
      <c r="O31" s="249"/>
      <c r="P31" s="248"/>
      <c r="Q31" s="248"/>
      <c r="R31" s="247"/>
      <c r="S31" s="246"/>
      <c r="T31" s="244"/>
      <c r="U31" s="244"/>
      <c r="V31" s="244">
        <f t="shared" si="8"/>
        <v>0</v>
      </c>
      <c r="W31" s="244">
        <f t="shared" si="1"/>
        <v>0</v>
      </c>
      <c r="X31" s="245" t="e">
        <f t="shared" si="2"/>
        <v>#DIV/0!</v>
      </c>
      <c r="Y31" s="244">
        <f t="shared" si="3"/>
        <v>0</v>
      </c>
      <c r="Z31" s="243" t="e">
        <f t="shared" si="4"/>
        <v>#DIV/0!</v>
      </c>
      <c r="AA31" s="242">
        <f t="shared" si="6"/>
        <v>0</v>
      </c>
      <c r="AB31" s="242">
        <f t="shared" si="7"/>
        <v>0</v>
      </c>
      <c r="AC31" s="241">
        <f t="shared" si="5"/>
        <v>0</v>
      </c>
      <c r="AD31" s="280"/>
      <c r="AE31" s="239"/>
      <c r="AF31" s="239"/>
      <c r="AG31" s="279"/>
      <c r="AH31" s="278"/>
      <c r="AI31" s="236"/>
      <c r="AJ31" s="235"/>
      <c r="AK31" s="234">
        <f t="shared" si="11"/>
        <v>0</v>
      </c>
    </row>
    <row r="32" spans="1:37" ht="21" thickBot="1">
      <c r="A32" s="277" t="s">
        <v>380</v>
      </c>
      <c r="B32" s="276">
        <f>SUM(B24:B31)</f>
        <v>0</v>
      </c>
      <c r="C32" s="275">
        <f>SUM(C24:C31)</f>
        <v>0</v>
      </c>
      <c r="D32" s="275"/>
      <c r="E32" s="275">
        <f>SUM(E26:E31)</f>
        <v>0</v>
      </c>
      <c r="F32" s="275">
        <f>SUM(F25:F31)</f>
        <v>0</v>
      </c>
      <c r="G32" s="274"/>
      <c r="H32" s="273"/>
      <c r="I32" s="274">
        <f>SUM(I24:I31)</f>
        <v>0</v>
      </c>
      <c r="J32" s="274"/>
      <c r="K32" s="274"/>
      <c r="L32" s="274"/>
      <c r="M32" s="273"/>
      <c r="N32" s="264"/>
      <c r="O32" s="221"/>
      <c r="P32" s="220"/>
      <c r="Q32" s="220"/>
      <c r="R32" s="219"/>
      <c r="S32" s="218"/>
      <c r="T32" s="214"/>
      <c r="U32" s="214"/>
      <c r="V32" s="214">
        <f t="shared" si="8"/>
        <v>0</v>
      </c>
      <c r="W32" s="214">
        <f t="shared" si="1"/>
        <v>0</v>
      </c>
      <c r="X32" s="215" t="e">
        <f t="shared" si="2"/>
        <v>#DIV/0!</v>
      </c>
      <c r="Y32" s="214">
        <f t="shared" si="3"/>
        <v>0</v>
      </c>
      <c r="Z32" s="213" t="e">
        <f t="shared" si="4"/>
        <v>#DIV/0!</v>
      </c>
      <c r="AA32" s="212">
        <f t="shared" si="6"/>
        <v>0</v>
      </c>
      <c r="AB32" s="212">
        <f t="shared" si="7"/>
        <v>0</v>
      </c>
      <c r="AC32" s="211">
        <f t="shared" si="5"/>
        <v>0</v>
      </c>
      <c r="AD32" s="233"/>
      <c r="AE32" s="209"/>
      <c r="AF32" s="209"/>
      <c r="AG32" s="208"/>
      <c r="AH32" s="232"/>
      <c r="AI32" s="205"/>
      <c r="AJ32" s="148"/>
      <c r="AK32" s="225">
        <f t="shared" si="11"/>
        <v>0</v>
      </c>
    </row>
    <row r="33" spans="1:37" ht="20.399999999999999">
      <c r="A33" s="272"/>
      <c r="B33" s="269"/>
      <c r="C33" s="269"/>
      <c r="D33" s="271"/>
      <c r="E33" s="270"/>
      <c r="F33" s="269"/>
      <c r="G33" s="103"/>
      <c r="H33" s="103"/>
      <c r="I33" s="268"/>
      <c r="J33" s="268"/>
      <c r="K33" s="268"/>
      <c r="L33" s="268"/>
      <c r="M33" s="268"/>
      <c r="O33" s="221"/>
      <c r="P33" s="220"/>
      <c r="Q33" s="220"/>
      <c r="R33" s="219"/>
      <c r="S33" s="218"/>
      <c r="T33" s="214"/>
      <c r="U33" s="214"/>
      <c r="V33" s="214">
        <f t="shared" si="8"/>
        <v>0</v>
      </c>
      <c r="W33" s="214">
        <f t="shared" si="1"/>
        <v>0</v>
      </c>
      <c r="X33" s="215" t="e">
        <f t="shared" si="2"/>
        <v>#DIV/0!</v>
      </c>
      <c r="Y33" s="214">
        <f t="shared" si="3"/>
        <v>0</v>
      </c>
      <c r="Z33" s="213" t="e">
        <f t="shared" si="4"/>
        <v>#DIV/0!</v>
      </c>
      <c r="AA33" s="212">
        <f t="shared" si="6"/>
        <v>0</v>
      </c>
      <c r="AB33" s="212">
        <f t="shared" si="7"/>
        <v>0</v>
      </c>
      <c r="AC33" s="211">
        <f t="shared" si="5"/>
        <v>0</v>
      </c>
      <c r="AD33" s="233"/>
      <c r="AE33" s="209"/>
      <c r="AF33" s="209"/>
      <c r="AG33" s="208"/>
      <c r="AH33" s="232"/>
      <c r="AI33" s="205"/>
      <c r="AJ33" s="148"/>
      <c r="AK33" s="225">
        <f t="shared" si="11"/>
        <v>0</v>
      </c>
    </row>
    <row r="34" spans="1:37" ht="20.399999999999999">
      <c r="A34" s="250" t="s">
        <v>379</v>
      </c>
      <c r="C34" s="95"/>
      <c r="D34" s="95"/>
      <c r="E34" s="95"/>
      <c r="F34" s="95"/>
      <c r="G34" s="95"/>
      <c r="H34" s="264"/>
      <c r="I34" s="264"/>
      <c r="J34" s="264"/>
      <c r="K34" s="264"/>
      <c r="L34" s="264"/>
      <c r="M34" s="264"/>
      <c r="N34" s="96"/>
      <c r="O34" s="221"/>
      <c r="P34" s="220"/>
      <c r="Q34" s="220"/>
      <c r="R34" s="219"/>
      <c r="S34" s="218"/>
      <c r="T34" s="214"/>
      <c r="U34" s="214"/>
      <c r="V34" s="214">
        <f t="shared" si="8"/>
        <v>0</v>
      </c>
      <c r="W34" s="214">
        <f t="shared" si="1"/>
        <v>0</v>
      </c>
      <c r="X34" s="215" t="e">
        <f t="shared" si="2"/>
        <v>#DIV/0!</v>
      </c>
      <c r="Y34" s="214">
        <f t="shared" si="3"/>
        <v>0</v>
      </c>
      <c r="Z34" s="213" t="e">
        <f t="shared" si="4"/>
        <v>#DIV/0!</v>
      </c>
      <c r="AA34" s="212">
        <f t="shared" si="6"/>
        <v>0</v>
      </c>
      <c r="AB34" s="212">
        <f t="shared" si="7"/>
        <v>0</v>
      </c>
      <c r="AC34" s="211">
        <f t="shared" si="5"/>
        <v>0</v>
      </c>
      <c r="AD34" s="233"/>
      <c r="AE34" s="209"/>
      <c r="AF34" s="209"/>
      <c r="AG34" s="208"/>
      <c r="AH34" s="232"/>
      <c r="AI34" s="205"/>
      <c r="AJ34" s="148"/>
      <c r="AK34" s="225">
        <f t="shared" si="11"/>
        <v>0</v>
      </c>
    </row>
    <row r="35" spans="1:37" ht="20.399999999999999">
      <c r="A35" s="251"/>
      <c r="B35" s="267"/>
      <c r="C35" s="95"/>
      <c r="D35" s="266"/>
      <c r="E35" s="95"/>
      <c r="F35" s="95"/>
      <c r="G35" s="96"/>
      <c r="I35" s="264"/>
      <c r="J35" s="264"/>
      <c r="K35" s="264"/>
      <c r="L35" s="264"/>
      <c r="M35" s="264"/>
      <c r="N35" s="96"/>
      <c r="O35" s="222"/>
      <c r="P35" s="220"/>
      <c r="Q35" s="220"/>
      <c r="R35" s="219"/>
      <c r="S35" s="218"/>
      <c r="T35" s="214"/>
      <c r="U35" s="214"/>
      <c r="V35" s="214">
        <f t="shared" si="8"/>
        <v>0</v>
      </c>
      <c r="W35" s="214">
        <f t="shared" si="1"/>
        <v>0</v>
      </c>
      <c r="X35" s="215" t="e">
        <f t="shared" si="2"/>
        <v>#DIV/0!</v>
      </c>
      <c r="Y35" s="214">
        <f t="shared" si="3"/>
        <v>0</v>
      </c>
      <c r="Z35" s="213" t="e">
        <f t="shared" si="4"/>
        <v>#DIV/0!</v>
      </c>
      <c r="AA35" s="212">
        <f t="shared" si="6"/>
        <v>0</v>
      </c>
      <c r="AB35" s="212">
        <f t="shared" si="7"/>
        <v>0</v>
      </c>
      <c r="AC35" s="211">
        <f t="shared" si="5"/>
        <v>0</v>
      </c>
      <c r="AD35" s="233"/>
      <c r="AE35" s="209"/>
      <c r="AF35" s="209"/>
      <c r="AG35" s="208"/>
      <c r="AH35" s="232"/>
      <c r="AI35" s="205"/>
      <c r="AJ35" s="148"/>
      <c r="AK35" s="225">
        <f t="shared" si="11"/>
        <v>0</v>
      </c>
    </row>
    <row r="36" spans="1:37" ht="20.399999999999999">
      <c r="A36" s="265"/>
      <c r="C36" s="96"/>
      <c r="D36" s="96"/>
      <c r="E36" s="96"/>
      <c r="F36" s="96"/>
      <c r="G36" s="96"/>
      <c r="H36" s="96"/>
      <c r="I36" s="264" t="s">
        <v>378</v>
      </c>
      <c r="J36" s="264"/>
      <c r="K36" s="264"/>
      <c r="L36" s="264"/>
      <c r="M36" s="264"/>
      <c r="N36" s="96"/>
      <c r="O36" s="222"/>
      <c r="P36" s="220"/>
      <c r="Q36" s="220"/>
      <c r="R36" s="219"/>
      <c r="S36" s="218"/>
      <c r="T36" s="214"/>
      <c r="U36" s="214"/>
      <c r="V36" s="214">
        <f t="shared" si="8"/>
        <v>0</v>
      </c>
      <c r="W36" s="214">
        <f t="shared" si="1"/>
        <v>0</v>
      </c>
      <c r="X36" s="215" t="e">
        <f t="shared" si="2"/>
        <v>#DIV/0!</v>
      </c>
      <c r="Y36" s="214">
        <f t="shared" si="3"/>
        <v>0</v>
      </c>
      <c r="Z36" s="213" t="e">
        <f t="shared" si="4"/>
        <v>#DIV/0!</v>
      </c>
      <c r="AA36" s="212">
        <f t="shared" si="6"/>
        <v>0</v>
      </c>
      <c r="AB36" s="212">
        <f t="shared" si="7"/>
        <v>0</v>
      </c>
      <c r="AC36" s="211">
        <f t="shared" si="5"/>
        <v>0</v>
      </c>
      <c r="AD36" s="226"/>
      <c r="AE36" s="209"/>
      <c r="AF36" s="209"/>
      <c r="AG36" s="207"/>
      <c r="AH36" s="206"/>
      <c r="AI36" s="205"/>
      <c r="AJ36" s="148"/>
      <c r="AK36" s="225">
        <f t="shared" si="11"/>
        <v>0</v>
      </c>
    </row>
    <row r="37" spans="1:37" ht="21" thickBot="1">
      <c r="B37" s="96"/>
      <c r="C37" s="96"/>
      <c r="D37" s="96"/>
      <c r="E37" s="96"/>
      <c r="F37" s="96"/>
      <c r="G37" s="96"/>
      <c r="H37" s="96"/>
      <c r="O37" s="263"/>
      <c r="P37" s="262"/>
      <c r="Q37" s="262"/>
      <c r="R37" s="261"/>
      <c r="S37" s="246"/>
      <c r="T37" s="259"/>
      <c r="U37" s="259"/>
      <c r="V37" s="259">
        <f t="shared" si="8"/>
        <v>0</v>
      </c>
      <c r="W37" s="259">
        <f t="shared" si="1"/>
        <v>0</v>
      </c>
      <c r="X37" s="260" t="e">
        <f t="shared" si="2"/>
        <v>#DIV/0!</v>
      </c>
      <c r="Y37" s="259">
        <f t="shared" si="3"/>
        <v>0</v>
      </c>
      <c r="Z37" s="258" t="e">
        <f t="shared" si="4"/>
        <v>#DIV/0!</v>
      </c>
      <c r="AA37" s="257">
        <f t="shared" si="6"/>
        <v>0</v>
      </c>
      <c r="AB37" s="257">
        <f t="shared" si="7"/>
        <v>0</v>
      </c>
      <c r="AC37" s="256">
        <f t="shared" si="5"/>
        <v>0</v>
      </c>
      <c r="AD37" s="240"/>
      <c r="AE37" s="255"/>
      <c r="AF37" s="255"/>
      <c r="AG37" s="238"/>
      <c r="AH37" s="237"/>
      <c r="AI37" s="236"/>
      <c r="AJ37" s="235"/>
      <c r="AK37" s="234">
        <f t="shared" si="11"/>
        <v>0</v>
      </c>
    </row>
    <row r="38" spans="1:37" ht="20.399999999999999">
      <c r="A38" s="251"/>
      <c r="B38" s="9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O38" s="221"/>
      <c r="P38" s="220"/>
      <c r="Q38" s="220"/>
      <c r="R38" s="219"/>
      <c r="S38" s="218"/>
      <c r="T38" s="214"/>
      <c r="U38" s="214"/>
      <c r="V38" s="214">
        <f t="shared" si="8"/>
        <v>0</v>
      </c>
      <c r="W38" s="214">
        <f t="shared" si="1"/>
        <v>0</v>
      </c>
      <c r="X38" s="215" t="e">
        <f t="shared" si="2"/>
        <v>#DIV/0!</v>
      </c>
      <c r="Y38" s="214">
        <f t="shared" si="3"/>
        <v>0</v>
      </c>
      <c r="Z38" s="213" t="e">
        <f t="shared" si="4"/>
        <v>#DIV/0!</v>
      </c>
      <c r="AA38" s="212">
        <f t="shared" si="6"/>
        <v>0</v>
      </c>
      <c r="AB38" s="212">
        <f t="shared" si="7"/>
        <v>0</v>
      </c>
      <c r="AC38" s="211">
        <f t="shared" si="5"/>
        <v>0</v>
      </c>
      <c r="AD38" s="233"/>
      <c r="AE38" s="209"/>
      <c r="AF38" s="209"/>
      <c r="AG38" s="208"/>
      <c r="AH38" s="232"/>
      <c r="AI38" s="205"/>
      <c r="AJ38" s="148"/>
      <c r="AK38" s="225">
        <f t="shared" si="11"/>
        <v>0</v>
      </c>
    </row>
    <row r="39" spans="1:37" ht="20.399999999999999">
      <c r="A39" s="25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O39" s="221"/>
      <c r="P39" s="220"/>
      <c r="Q39" s="220"/>
      <c r="R39" s="219"/>
      <c r="S39" s="218"/>
      <c r="T39" s="214"/>
      <c r="U39" s="214"/>
      <c r="V39" s="214">
        <f t="shared" si="8"/>
        <v>0</v>
      </c>
      <c r="W39" s="214">
        <f t="shared" si="1"/>
        <v>0</v>
      </c>
      <c r="X39" s="215" t="e">
        <f t="shared" si="2"/>
        <v>#DIV/0!</v>
      </c>
      <c r="Y39" s="214">
        <f t="shared" si="3"/>
        <v>0</v>
      </c>
      <c r="Z39" s="213" t="e">
        <f t="shared" si="4"/>
        <v>#DIV/0!</v>
      </c>
      <c r="AA39" s="212">
        <f t="shared" si="6"/>
        <v>0</v>
      </c>
      <c r="AB39" s="212">
        <f t="shared" si="7"/>
        <v>0</v>
      </c>
      <c r="AC39" s="211">
        <f t="shared" si="5"/>
        <v>0</v>
      </c>
      <c r="AD39" s="226"/>
      <c r="AE39" s="209"/>
      <c r="AF39" s="209"/>
      <c r="AG39" s="207"/>
      <c r="AH39" s="206"/>
      <c r="AI39" s="205"/>
      <c r="AJ39" s="148"/>
      <c r="AK39" s="225">
        <f t="shared" si="11"/>
        <v>0</v>
      </c>
    </row>
    <row r="40" spans="1:37" ht="20.399999999999999">
      <c r="A40" s="253"/>
      <c r="B40" s="96"/>
      <c r="C40" s="96"/>
      <c r="D40" s="96"/>
      <c r="E40" s="96"/>
      <c r="F40" s="96"/>
      <c r="G40" s="90"/>
      <c r="H40" s="96"/>
      <c r="I40" s="96"/>
      <c r="J40" s="96"/>
      <c r="K40" s="96"/>
      <c r="L40" s="96"/>
      <c r="M40" s="96"/>
      <c r="O40" s="252"/>
      <c r="P40" s="220"/>
      <c r="Q40" s="220"/>
      <c r="R40" s="219"/>
      <c r="S40" s="218"/>
      <c r="T40" s="214"/>
      <c r="U40" s="214"/>
      <c r="V40" s="214">
        <f t="shared" si="8"/>
        <v>0</v>
      </c>
      <c r="W40" s="214">
        <f t="shared" si="1"/>
        <v>0</v>
      </c>
      <c r="X40" s="215" t="e">
        <f t="shared" si="2"/>
        <v>#DIV/0!</v>
      </c>
      <c r="Y40" s="214">
        <f t="shared" si="3"/>
        <v>0</v>
      </c>
      <c r="Z40" s="213" t="e">
        <f t="shared" si="4"/>
        <v>#DIV/0!</v>
      </c>
      <c r="AA40" s="212">
        <f t="shared" si="6"/>
        <v>0</v>
      </c>
      <c r="AB40" s="212">
        <f t="shared" si="7"/>
        <v>0</v>
      </c>
      <c r="AC40" s="211">
        <f t="shared" si="5"/>
        <v>0</v>
      </c>
      <c r="AD40" s="226"/>
      <c r="AE40" s="209"/>
      <c r="AF40" s="209"/>
      <c r="AG40" s="207"/>
      <c r="AH40" s="206"/>
      <c r="AI40" s="205"/>
      <c r="AJ40" s="148"/>
      <c r="AK40" s="225">
        <f t="shared" si="11"/>
        <v>0</v>
      </c>
    </row>
    <row r="41" spans="1:37" ht="20.399999999999999">
      <c r="A41" s="98"/>
      <c r="G41" s="90"/>
      <c r="N41" s="91"/>
      <c r="O41" s="221"/>
      <c r="P41" s="220"/>
      <c r="Q41" s="220"/>
      <c r="R41" s="219"/>
      <c r="S41" s="218"/>
      <c r="T41" s="214"/>
      <c r="U41" s="214"/>
      <c r="V41" s="214">
        <f t="shared" si="8"/>
        <v>0</v>
      </c>
      <c r="W41" s="214">
        <f t="shared" si="1"/>
        <v>0</v>
      </c>
      <c r="X41" s="215" t="e">
        <f t="shared" si="2"/>
        <v>#DIV/0!</v>
      </c>
      <c r="Y41" s="214">
        <f t="shared" si="3"/>
        <v>0</v>
      </c>
      <c r="Z41" s="213" t="e">
        <f t="shared" si="4"/>
        <v>#DIV/0!</v>
      </c>
      <c r="AA41" s="212">
        <f t="shared" si="6"/>
        <v>0</v>
      </c>
      <c r="AB41" s="212">
        <f t="shared" si="7"/>
        <v>0</v>
      </c>
      <c r="AC41" s="211">
        <f t="shared" si="5"/>
        <v>0</v>
      </c>
      <c r="AD41" s="226"/>
      <c r="AE41" s="209"/>
      <c r="AF41" s="209"/>
      <c r="AG41" s="207"/>
      <c r="AH41" s="206"/>
      <c r="AI41" s="205"/>
      <c r="AJ41" s="148"/>
      <c r="AK41" s="225">
        <f t="shared" si="11"/>
        <v>0</v>
      </c>
    </row>
    <row r="42" spans="1:37" ht="20.399999999999999">
      <c r="A42" s="98"/>
      <c r="G42" s="90"/>
      <c r="N42" s="91"/>
      <c r="O42" s="221"/>
      <c r="P42" s="220"/>
      <c r="Q42" s="220"/>
      <c r="R42" s="219"/>
      <c r="S42" s="218"/>
      <c r="T42" s="214"/>
      <c r="U42" s="214"/>
      <c r="V42" s="214">
        <f t="shared" si="8"/>
        <v>0</v>
      </c>
      <c r="W42" s="214">
        <f t="shared" si="1"/>
        <v>0</v>
      </c>
      <c r="X42" s="215" t="e">
        <f t="shared" si="2"/>
        <v>#DIV/0!</v>
      </c>
      <c r="Y42" s="214">
        <f t="shared" si="3"/>
        <v>0</v>
      </c>
      <c r="Z42" s="213" t="e">
        <f t="shared" si="4"/>
        <v>#DIV/0!</v>
      </c>
      <c r="AA42" s="212">
        <f t="shared" si="6"/>
        <v>0</v>
      </c>
      <c r="AB42" s="212">
        <f t="shared" si="7"/>
        <v>0</v>
      </c>
      <c r="AC42" s="211">
        <f t="shared" si="5"/>
        <v>0</v>
      </c>
      <c r="AD42" s="226"/>
      <c r="AE42" s="209"/>
      <c r="AF42" s="209"/>
      <c r="AG42" s="207"/>
      <c r="AH42" s="206"/>
      <c r="AI42" s="205"/>
      <c r="AJ42" s="148"/>
      <c r="AK42" s="225">
        <f t="shared" si="11"/>
        <v>0</v>
      </c>
    </row>
    <row r="43" spans="1:37" ht="20.399999999999999">
      <c r="A43" s="98"/>
      <c r="G43" s="90"/>
      <c r="N43" s="91"/>
      <c r="O43" s="222"/>
      <c r="P43" s="220"/>
      <c r="Q43" s="220"/>
      <c r="R43" s="219"/>
      <c r="S43" s="218"/>
      <c r="T43" s="214"/>
      <c r="U43" s="214"/>
      <c r="V43" s="214">
        <f t="shared" si="8"/>
        <v>0</v>
      </c>
      <c r="W43" s="214">
        <f t="shared" si="1"/>
        <v>0</v>
      </c>
      <c r="X43" s="215" t="e">
        <f t="shared" si="2"/>
        <v>#DIV/0!</v>
      </c>
      <c r="Y43" s="214">
        <f t="shared" si="3"/>
        <v>0</v>
      </c>
      <c r="Z43" s="213" t="e">
        <f t="shared" si="4"/>
        <v>#DIV/0!</v>
      </c>
      <c r="AA43" s="212">
        <f t="shared" si="6"/>
        <v>0</v>
      </c>
      <c r="AB43" s="212">
        <f t="shared" si="7"/>
        <v>0</v>
      </c>
      <c r="AC43" s="211">
        <f t="shared" si="5"/>
        <v>0</v>
      </c>
      <c r="AD43" s="226"/>
      <c r="AE43" s="209"/>
      <c r="AF43" s="209"/>
      <c r="AG43" s="207"/>
      <c r="AH43" s="206"/>
      <c r="AI43" s="205"/>
      <c r="AJ43" s="148"/>
      <c r="AK43" s="225">
        <f t="shared" si="11"/>
        <v>0</v>
      </c>
    </row>
    <row r="44" spans="1:37" ht="20.399999999999999">
      <c r="A44" s="251"/>
      <c r="G44" s="90"/>
      <c r="N44" s="91"/>
      <c r="O44" s="222"/>
      <c r="P44" s="161"/>
      <c r="Q44" s="161"/>
      <c r="R44" s="160"/>
      <c r="S44" s="159"/>
      <c r="T44" s="157"/>
      <c r="U44" s="157"/>
      <c r="V44" s="157">
        <f t="shared" si="8"/>
        <v>0</v>
      </c>
      <c r="W44" s="157">
        <f t="shared" ref="W44:W60" si="14">+V44*0.5</f>
        <v>0</v>
      </c>
      <c r="X44" s="158" t="e">
        <f t="shared" ref="X44:X60" si="15">W44/V44</f>
        <v>#DIV/0!</v>
      </c>
      <c r="Y44" s="157">
        <f t="shared" ref="Y44:Y60" si="16">+V44-W44</f>
        <v>0</v>
      </c>
      <c r="Z44" s="156" t="e">
        <f t="shared" ref="Z44:Z60" si="17">Y44/V44</f>
        <v>#DIV/0!</v>
      </c>
      <c r="AA44" s="155">
        <f t="shared" si="6"/>
        <v>0</v>
      </c>
      <c r="AB44" s="155">
        <f t="shared" si="7"/>
        <v>0</v>
      </c>
      <c r="AC44" s="154">
        <f t="shared" ref="AC44:AC60" si="18">AA44+AB44</f>
        <v>0</v>
      </c>
      <c r="AD44" s="226"/>
      <c r="AE44" s="152"/>
      <c r="AF44" s="152"/>
      <c r="AG44" s="151"/>
      <c r="AH44" s="150"/>
      <c r="AI44" s="205"/>
      <c r="AJ44" s="148"/>
      <c r="AK44" s="225">
        <f t="shared" si="11"/>
        <v>0</v>
      </c>
    </row>
    <row r="45" spans="1:37" ht="20.399999999999999">
      <c r="A45" s="98"/>
      <c r="G45" s="90"/>
      <c r="I45" s="91"/>
      <c r="J45" s="91"/>
      <c r="K45" s="91"/>
      <c r="L45" s="91"/>
      <c r="M45" s="91"/>
      <c r="N45" s="91"/>
      <c r="O45" s="216"/>
      <c r="P45" s="161"/>
      <c r="Q45" s="161"/>
      <c r="R45" s="160"/>
      <c r="S45" s="159"/>
      <c r="T45" s="157"/>
      <c r="U45" s="157"/>
      <c r="V45" s="157">
        <f t="shared" si="8"/>
        <v>0</v>
      </c>
      <c r="W45" s="157">
        <f t="shared" si="14"/>
        <v>0</v>
      </c>
      <c r="X45" s="158" t="e">
        <f t="shared" si="15"/>
        <v>#DIV/0!</v>
      </c>
      <c r="Y45" s="157">
        <f t="shared" si="16"/>
        <v>0</v>
      </c>
      <c r="Z45" s="156" t="e">
        <f t="shared" si="17"/>
        <v>#DIV/0!</v>
      </c>
      <c r="AA45" s="155">
        <f t="shared" si="6"/>
        <v>0</v>
      </c>
      <c r="AB45" s="155">
        <f t="shared" si="7"/>
        <v>0</v>
      </c>
      <c r="AC45" s="154">
        <f t="shared" si="18"/>
        <v>0</v>
      </c>
      <c r="AD45" s="226"/>
      <c r="AE45" s="152"/>
      <c r="AF45" s="152"/>
      <c r="AG45" s="151"/>
      <c r="AH45" s="150"/>
      <c r="AI45" s="205"/>
      <c r="AJ45" s="148"/>
      <c r="AK45" s="225">
        <f t="shared" si="11"/>
        <v>0</v>
      </c>
    </row>
    <row r="46" spans="1:37" ht="21" thickBot="1">
      <c r="A46" s="250" t="s">
        <v>377</v>
      </c>
      <c r="G46" s="90"/>
      <c r="I46" s="91"/>
      <c r="J46" s="91"/>
      <c r="K46" s="91"/>
      <c r="L46" s="91"/>
      <c r="M46" s="91"/>
      <c r="N46" s="100"/>
      <c r="O46" s="249"/>
      <c r="P46" s="248"/>
      <c r="Q46" s="248"/>
      <c r="R46" s="247"/>
      <c r="S46" s="246"/>
      <c r="T46" s="244"/>
      <c r="U46" s="244"/>
      <c r="V46" s="244">
        <f t="shared" si="8"/>
        <v>0</v>
      </c>
      <c r="W46" s="244">
        <f t="shared" si="14"/>
        <v>0</v>
      </c>
      <c r="X46" s="245" t="e">
        <f t="shared" si="15"/>
        <v>#DIV/0!</v>
      </c>
      <c r="Y46" s="244">
        <f t="shared" si="16"/>
        <v>0</v>
      </c>
      <c r="Z46" s="243" t="e">
        <f t="shared" si="17"/>
        <v>#DIV/0!</v>
      </c>
      <c r="AA46" s="242">
        <f t="shared" si="6"/>
        <v>0</v>
      </c>
      <c r="AB46" s="242">
        <f t="shared" si="7"/>
        <v>0</v>
      </c>
      <c r="AC46" s="241">
        <f t="shared" si="18"/>
        <v>0</v>
      </c>
      <c r="AD46" s="240"/>
      <c r="AE46" s="239"/>
      <c r="AF46" s="239"/>
      <c r="AG46" s="238"/>
      <c r="AH46" s="237"/>
      <c r="AI46" s="236"/>
      <c r="AJ46" s="235"/>
      <c r="AK46" s="234">
        <f t="shared" si="11"/>
        <v>0</v>
      </c>
    </row>
    <row r="47" spans="1:37" ht="20.399999999999999">
      <c r="A47" s="217"/>
      <c r="G47" s="90"/>
      <c r="I47" s="91"/>
      <c r="J47" s="91"/>
      <c r="K47" s="91"/>
      <c r="L47" s="91"/>
      <c r="M47" s="91"/>
      <c r="N47" s="91"/>
      <c r="O47" s="221"/>
      <c r="P47" s="220"/>
      <c r="Q47" s="220"/>
      <c r="R47" s="219"/>
      <c r="S47" s="218"/>
      <c r="T47" s="214"/>
      <c r="U47" s="214"/>
      <c r="V47" s="214">
        <f t="shared" si="8"/>
        <v>0</v>
      </c>
      <c r="W47" s="214">
        <f t="shared" si="14"/>
        <v>0</v>
      </c>
      <c r="X47" s="215" t="e">
        <f t="shared" si="15"/>
        <v>#DIV/0!</v>
      </c>
      <c r="Y47" s="214">
        <f t="shared" si="16"/>
        <v>0</v>
      </c>
      <c r="Z47" s="213" t="e">
        <f t="shared" si="17"/>
        <v>#DIV/0!</v>
      </c>
      <c r="AA47" s="212">
        <f t="shared" si="6"/>
        <v>0</v>
      </c>
      <c r="AB47" s="212">
        <f t="shared" si="7"/>
        <v>0</v>
      </c>
      <c r="AC47" s="211">
        <f t="shared" si="18"/>
        <v>0</v>
      </c>
      <c r="AD47" s="233"/>
      <c r="AE47" s="209"/>
      <c r="AF47" s="209"/>
      <c r="AG47" s="208"/>
      <c r="AH47" s="232"/>
      <c r="AI47" s="205"/>
      <c r="AJ47" s="148"/>
      <c r="AK47" s="225">
        <f t="shared" si="11"/>
        <v>0</v>
      </c>
    </row>
    <row r="48" spans="1:37" ht="20.399999999999999">
      <c r="A48" s="224"/>
      <c r="G48" s="90"/>
      <c r="I48" s="91"/>
      <c r="J48" s="91"/>
      <c r="K48" s="91"/>
      <c r="L48" s="91"/>
      <c r="M48" s="91"/>
      <c r="N48" s="102"/>
      <c r="O48" s="228"/>
      <c r="P48" s="179"/>
      <c r="Q48" s="179"/>
      <c r="R48" s="178"/>
      <c r="S48" s="177"/>
      <c r="T48" s="175"/>
      <c r="U48" s="175"/>
      <c r="V48" s="175">
        <f t="shared" si="8"/>
        <v>0</v>
      </c>
      <c r="W48" s="175">
        <f t="shared" si="14"/>
        <v>0</v>
      </c>
      <c r="X48" s="176" t="e">
        <f t="shared" si="15"/>
        <v>#DIV/0!</v>
      </c>
      <c r="Y48" s="175">
        <f t="shared" si="16"/>
        <v>0</v>
      </c>
      <c r="Z48" s="174" t="e">
        <f t="shared" si="17"/>
        <v>#DIV/0!</v>
      </c>
      <c r="AA48" s="173">
        <f t="shared" si="6"/>
        <v>0</v>
      </c>
      <c r="AB48" s="173">
        <f t="shared" si="7"/>
        <v>0</v>
      </c>
      <c r="AC48" s="172">
        <f t="shared" si="18"/>
        <v>0</v>
      </c>
      <c r="AD48" s="226"/>
      <c r="AE48" s="170"/>
      <c r="AF48" s="231"/>
      <c r="AG48" s="230"/>
      <c r="AH48" s="229"/>
      <c r="AI48" s="227"/>
      <c r="AJ48" s="148"/>
      <c r="AK48" s="225">
        <f t="shared" si="11"/>
        <v>0</v>
      </c>
    </row>
    <row r="49" spans="1:37" ht="20.399999999999999">
      <c r="A49" s="224"/>
      <c r="G49" s="90"/>
      <c r="I49" s="91"/>
      <c r="J49" s="91"/>
      <c r="K49" s="91"/>
      <c r="L49" s="91"/>
      <c r="M49" s="91"/>
      <c r="N49" s="91"/>
      <c r="O49" s="221"/>
      <c r="P49" s="220"/>
      <c r="Q49" s="220"/>
      <c r="R49" s="219"/>
      <c r="S49" s="218"/>
      <c r="T49" s="214"/>
      <c r="U49" s="214"/>
      <c r="V49" s="214">
        <f t="shared" si="8"/>
        <v>0</v>
      </c>
      <c r="W49" s="214">
        <f t="shared" si="14"/>
        <v>0</v>
      </c>
      <c r="X49" s="215" t="e">
        <f t="shared" si="15"/>
        <v>#DIV/0!</v>
      </c>
      <c r="Y49" s="214">
        <f t="shared" si="16"/>
        <v>0</v>
      </c>
      <c r="Z49" s="213" t="e">
        <f t="shared" si="17"/>
        <v>#DIV/0!</v>
      </c>
      <c r="AA49" s="212">
        <f t="shared" si="6"/>
        <v>0</v>
      </c>
      <c r="AB49" s="212">
        <f t="shared" si="7"/>
        <v>0</v>
      </c>
      <c r="AC49" s="211">
        <f t="shared" si="18"/>
        <v>0</v>
      </c>
      <c r="AD49" s="226"/>
      <c r="AE49" s="209"/>
      <c r="AF49" s="209"/>
      <c r="AG49" s="207"/>
      <c r="AH49" s="206"/>
      <c r="AI49" s="227"/>
      <c r="AJ49" s="148"/>
      <c r="AK49" s="225">
        <f t="shared" si="11"/>
        <v>0</v>
      </c>
    </row>
    <row r="50" spans="1:37" ht="20.399999999999999">
      <c r="A50" s="224"/>
      <c r="G50" s="90"/>
      <c r="I50" s="100"/>
      <c r="J50" s="100"/>
      <c r="K50" s="100"/>
      <c r="L50" s="100"/>
      <c r="M50" s="100"/>
      <c r="N50" s="102"/>
      <c r="O50" s="221"/>
      <c r="P50" s="220"/>
      <c r="Q50" s="220"/>
      <c r="R50" s="219"/>
      <c r="S50" s="218"/>
      <c r="T50" s="214"/>
      <c r="U50" s="214"/>
      <c r="V50" s="214">
        <f t="shared" si="8"/>
        <v>0</v>
      </c>
      <c r="W50" s="214">
        <f t="shared" si="14"/>
        <v>0</v>
      </c>
      <c r="X50" s="215" t="e">
        <f t="shared" si="15"/>
        <v>#DIV/0!</v>
      </c>
      <c r="Y50" s="214">
        <f t="shared" si="16"/>
        <v>0</v>
      </c>
      <c r="Z50" s="213" t="e">
        <f t="shared" si="17"/>
        <v>#DIV/0!</v>
      </c>
      <c r="AA50" s="212">
        <f t="shared" si="6"/>
        <v>0</v>
      </c>
      <c r="AB50" s="212">
        <f t="shared" si="7"/>
        <v>0</v>
      </c>
      <c r="AC50" s="211">
        <f t="shared" si="18"/>
        <v>0</v>
      </c>
      <c r="AD50" s="226"/>
      <c r="AE50" s="209"/>
      <c r="AF50" s="209"/>
      <c r="AG50" s="207"/>
      <c r="AH50" s="206"/>
      <c r="AI50" s="205"/>
      <c r="AJ50" s="148"/>
      <c r="AK50" s="225">
        <f t="shared" si="11"/>
        <v>0</v>
      </c>
    </row>
    <row r="51" spans="1:37" ht="20.399999999999999">
      <c r="A51" s="224"/>
      <c r="G51" s="96"/>
      <c r="I51" s="91"/>
      <c r="J51" s="91"/>
      <c r="K51" s="91"/>
      <c r="L51" s="91"/>
      <c r="M51" s="91"/>
      <c r="N51" s="102"/>
      <c r="O51" s="228"/>
      <c r="P51" s="179"/>
      <c r="Q51" s="179"/>
      <c r="R51" s="178"/>
      <c r="S51" s="177"/>
      <c r="T51" s="175"/>
      <c r="U51" s="175"/>
      <c r="V51" s="175">
        <f t="shared" si="8"/>
        <v>0</v>
      </c>
      <c r="W51" s="175">
        <f t="shared" si="14"/>
        <v>0</v>
      </c>
      <c r="X51" s="176" t="e">
        <f t="shared" si="15"/>
        <v>#DIV/0!</v>
      </c>
      <c r="Y51" s="175">
        <f t="shared" si="16"/>
        <v>0</v>
      </c>
      <c r="Z51" s="174" t="e">
        <f t="shared" si="17"/>
        <v>#DIV/0!</v>
      </c>
      <c r="AA51" s="173">
        <f t="shared" si="6"/>
        <v>0</v>
      </c>
      <c r="AB51" s="173">
        <f t="shared" si="7"/>
        <v>0</v>
      </c>
      <c r="AC51" s="172">
        <f t="shared" si="18"/>
        <v>0</v>
      </c>
      <c r="AD51" s="226"/>
      <c r="AE51" s="209"/>
      <c r="AF51" s="209"/>
      <c r="AG51" s="207"/>
      <c r="AH51" s="206"/>
      <c r="AI51" s="227"/>
      <c r="AJ51" s="148"/>
      <c r="AK51" s="225">
        <f t="shared" si="11"/>
        <v>0</v>
      </c>
    </row>
    <row r="52" spans="1:37" ht="20.399999999999999">
      <c r="A52" s="217"/>
      <c r="B52" s="96"/>
      <c r="C52" s="96"/>
      <c r="D52" s="96"/>
      <c r="E52" s="96"/>
      <c r="F52" s="96"/>
      <c r="G52" s="91"/>
      <c r="H52" s="96"/>
      <c r="I52" s="102"/>
      <c r="J52" s="102"/>
      <c r="K52" s="102"/>
      <c r="L52" s="102"/>
      <c r="M52" s="102"/>
      <c r="N52" s="102"/>
      <c r="O52" s="222"/>
      <c r="P52" s="220"/>
      <c r="Q52" s="220"/>
      <c r="R52" s="219"/>
      <c r="S52" s="218"/>
      <c r="T52" s="214"/>
      <c r="U52" s="214"/>
      <c r="V52" s="214">
        <f t="shared" si="8"/>
        <v>0</v>
      </c>
      <c r="W52" s="214">
        <f t="shared" si="14"/>
        <v>0</v>
      </c>
      <c r="X52" s="215" t="e">
        <f t="shared" si="15"/>
        <v>#DIV/0!</v>
      </c>
      <c r="Y52" s="214">
        <f t="shared" si="16"/>
        <v>0</v>
      </c>
      <c r="Z52" s="213" t="e">
        <f t="shared" si="17"/>
        <v>#DIV/0!</v>
      </c>
      <c r="AA52" s="212">
        <f t="shared" si="6"/>
        <v>0</v>
      </c>
      <c r="AB52" s="212">
        <f t="shared" si="7"/>
        <v>0</v>
      </c>
      <c r="AC52" s="211">
        <f t="shared" si="18"/>
        <v>0</v>
      </c>
      <c r="AD52" s="226"/>
      <c r="AE52" s="209"/>
      <c r="AF52" s="209"/>
      <c r="AG52" s="207"/>
      <c r="AH52" s="206"/>
      <c r="AI52" s="205"/>
      <c r="AJ52" s="148"/>
      <c r="AK52" s="225">
        <f t="shared" si="11"/>
        <v>0</v>
      </c>
    </row>
    <row r="53" spans="1:37" ht="20.399999999999999">
      <c r="A53" s="224"/>
      <c r="B53" s="91"/>
      <c r="C53" s="91"/>
      <c r="D53" s="91"/>
      <c r="E53" s="91"/>
      <c r="F53" s="91"/>
      <c r="G53" s="96"/>
      <c r="H53" s="223"/>
      <c r="I53" s="91"/>
      <c r="J53" s="91"/>
      <c r="K53" s="91"/>
      <c r="L53" s="91"/>
      <c r="M53" s="91"/>
      <c r="N53" s="102"/>
      <c r="O53" s="221"/>
      <c r="P53" s="220"/>
      <c r="Q53" s="220"/>
      <c r="R53" s="219"/>
      <c r="S53" s="218"/>
      <c r="T53" s="214"/>
      <c r="U53" s="214"/>
      <c r="V53" s="214">
        <f t="shared" si="8"/>
        <v>0</v>
      </c>
      <c r="W53" s="214">
        <f t="shared" si="14"/>
        <v>0</v>
      </c>
      <c r="X53" s="215" t="e">
        <f t="shared" si="15"/>
        <v>#DIV/0!</v>
      </c>
      <c r="Y53" s="214">
        <f t="shared" si="16"/>
        <v>0</v>
      </c>
      <c r="Z53" s="213" t="e">
        <f t="shared" si="17"/>
        <v>#DIV/0!</v>
      </c>
      <c r="AA53" s="212">
        <f t="shared" si="6"/>
        <v>0</v>
      </c>
      <c r="AB53" s="212">
        <f t="shared" si="7"/>
        <v>0</v>
      </c>
      <c r="AC53" s="211">
        <f t="shared" si="18"/>
        <v>0</v>
      </c>
      <c r="AD53" s="210"/>
      <c r="AE53" s="209"/>
      <c r="AF53" s="208"/>
      <c r="AG53" s="207"/>
      <c r="AH53" s="206"/>
      <c r="AI53" s="205"/>
      <c r="AJ53" s="148"/>
      <c r="AK53" s="147"/>
    </row>
    <row r="54" spans="1:37" ht="20.399999999999999">
      <c r="A54" s="224"/>
      <c r="B54" s="95"/>
      <c r="C54" s="96"/>
      <c r="D54" s="96"/>
      <c r="E54" s="96"/>
      <c r="F54" s="96"/>
      <c r="G54" s="90"/>
      <c r="H54" s="223"/>
      <c r="I54" s="102"/>
      <c r="J54" s="102"/>
      <c r="K54" s="102"/>
      <c r="L54" s="102"/>
      <c r="M54" s="102"/>
      <c r="N54" s="102"/>
      <c r="O54" s="222"/>
      <c r="P54" s="220"/>
      <c r="Q54" s="220"/>
      <c r="R54" s="219"/>
      <c r="S54" s="218"/>
      <c r="T54" s="214"/>
      <c r="U54" s="214"/>
      <c r="V54" s="214">
        <f t="shared" si="8"/>
        <v>0</v>
      </c>
      <c r="W54" s="214">
        <f t="shared" si="14"/>
        <v>0</v>
      </c>
      <c r="X54" s="215" t="e">
        <f t="shared" si="15"/>
        <v>#DIV/0!</v>
      </c>
      <c r="Y54" s="214">
        <f t="shared" si="16"/>
        <v>0</v>
      </c>
      <c r="Z54" s="213" t="e">
        <f t="shared" si="17"/>
        <v>#DIV/0!</v>
      </c>
      <c r="AA54" s="212">
        <f t="shared" si="6"/>
        <v>0</v>
      </c>
      <c r="AB54" s="212">
        <f t="shared" si="7"/>
        <v>0</v>
      </c>
      <c r="AC54" s="211">
        <f t="shared" si="18"/>
        <v>0</v>
      </c>
      <c r="AD54" s="210"/>
      <c r="AE54" s="209"/>
      <c r="AF54" s="208"/>
      <c r="AG54" s="207"/>
      <c r="AH54" s="206"/>
      <c r="AI54" s="205"/>
      <c r="AJ54" s="148"/>
      <c r="AK54" s="147"/>
    </row>
    <row r="55" spans="1:37" ht="20.399999999999999">
      <c r="A55" s="217"/>
      <c r="B55" s="184"/>
      <c r="C55" s="183"/>
      <c r="G55" s="90"/>
      <c r="I55" s="102"/>
      <c r="J55" s="102"/>
      <c r="K55" s="102"/>
      <c r="L55" s="102"/>
      <c r="M55" s="102"/>
      <c r="N55" s="102"/>
      <c r="O55" s="221"/>
      <c r="P55" s="220"/>
      <c r="Q55" s="220"/>
      <c r="R55" s="219"/>
      <c r="S55" s="218"/>
      <c r="T55" s="214"/>
      <c r="U55" s="214"/>
      <c r="V55" s="214">
        <f t="shared" si="8"/>
        <v>0</v>
      </c>
      <c r="W55" s="214">
        <f t="shared" si="14"/>
        <v>0</v>
      </c>
      <c r="X55" s="215" t="e">
        <f t="shared" si="15"/>
        <v>#DIV/0!</v>
      </c>
      <c r="Y55" s="214">
        <f t="shared" si="16"/>
        <v>0</v>
      </c>
      <c r="Z55" s="213" t="e">
        <f t="shared" si="17"/>
        <v>#DIV/0!</v>
      </c>
      <c r="AA55" s="212">
        <f t="shared" si="6"/>
        <v>0</v>
      </c>
      <c r="AB55" s="212">
        <f t="shared" si="7"/>
        <v>0</v>
      </c>
      <c r="AC55" s="211">
        <f t="shared" si="18"/>
        <v>0</v>
      </c>
      <c r="AD55" s="210"/>
      <c r="AE55" s="209"/>
      <c r="AF55" s="208"/>
      <c r="AG55" s="207"/>
      <c r="AH55" s="206"/>
      <c r="AI55" s="205"/>
      <c r="AJ55" s="148"/>
      <c r="AK55" s="147"/>
    </row>
    <row r="56" spans="1:37" ht="21" thickBot="1">
      <c r="A56" s="217"/>
      <c r="B56" s="184"/>
      <c r="C56" s="183"/>
      <c r="G56" s="90"/>
      <c r="I56" s="102"/>
      <c r="J56" s="102"/>
      <c r="K56" s="102"/>
      <c r="L56" s="102"/>
      <c r="M56" s="102"/>
      <c r="N56" s="102"/>
      <c r="O56" s="216"/>
      <c r="P56" s="161"/>
      <c r="Q56" s="161"/>
      <c r="R56" s="160"/>
      <c r="S56" s="159"/>
      <c r="T56" s="214"/>
      <c r="U56" s="214"/>
      <c r="V56" s="214">
        <f t="shared" si="8"/>
        <v>0</v>
      </c>
      <c r="W56" s="214">
        <f t="shared" si="14"/>
        <v>0</v>
      </c>
      <c r="X56" s="215" t="e">
        <f t="shared" si="15"/>
        <v>#DIV/0!</v>
      </c>
      <c r="Y56" s="214">
        <f t="shared" si="16"/>
        <v>0</v>
      </c>
      <c r="Z56" s="213" t="e">
        <f t="shared" si="17"/>
        <v>#DIV/0!</v>
      </c>
      <c r="AA56" s="214">
        <f t="shared" si="6"/>
        <v>0</v>
      </c>
      <c r="AB56" s="212">
        <f t="shared" si="7"/>
        <v>0</v>
      </c>
      <c r="AC56" s="211">
        <f t="shared" si="18"/>
        <v>0</v>
      </c>
      <c r="AD56" s="210"/>
      <c r="AE56" s="209"/>
      <c r="AF56" s="208"/>
      <c r="AG56" s="207"/>
      <c r="AH56" s="206"/>
      <c r="AI56" s="205"/>
      <c r="AJ56" s="148"/>
      <c r="AK56" s="147"/>
    </row>
    <row r="57" spans="1:37" ht="21" thickTop="1">
      <c r="A57" s="164" t="s">
        <v>376</v>
      </c>
      <c r="B57" s="184"/>
      <c r="C57" s="183"/>
      <c r="G57" s="90"/>
      <c r="I57" s="102"/>
      <c r="J57" s="102"/>
      <c r="K57" s="102"/>
      <c r="L57" s="102"/>
      <c r="M57" s="102"/>
      <c r="N57" s="102"/>
      <c r="O57" s="204"/>
      <c r="P57" s="203"/>
      <c r="Q57" s="203"/>
      <c r="R57" s="202"/>
      <c r="S57" s="201"/>
      <c r="T57" s="199"/>
      <c r="U57" s="199"/>
      <c r="V57" s="199">
        <f t="shared" si="8"/>
        <v>0</v>
      </c>
      <c r="W57" s="199">
        <f t="shared" si="14"/>
        <v>0</v>
      </c>
      <c r="X57" s="200" t="e">
        <f t="shared" si="15"/>
        <v>#DIV/0!</v>
      </c>
      <c r="Y57" s="199">
        <f t="shared" si="16"/>
        <v>0</v>
      </c>
      <c r="Z57" s="198" t="e">
        <f t="shared" si="17"/>
        <v>#DIV/0!</v>
      </c>
      <c r="AA57" s="197">
        <f t="shared" si="6"/>
        <v>0</v>
      </c>
      <c r="AB57" s="197">
        <f t="shared" si="7"/>
        <v>0</v>
      </c>
      <c r="AC57" s="196">
        <f t="shared" si="18"/>
        <v>0</v>
      </c>
      <c r="AD57" s="195"/>
      <c r="AE57" s="194"/>
      <c r="AF57" s="194"/>
      <c r="AG57" s="193"/>
      <c r="AH57" s="192"/>
      <c r="AI57" s="191"/>
      <c r="AJ57" s="190"/>
      <c r="AK57" s="189"/>
    </row>
    <row r="58" spans="1:37" ht="20.399999999999999">
      <c r="A58" s="164"/>
      <c r="B58" s="184"/>
      <c r="C58" s="183"/>
      <c r="G58" s="90"/>
      <c r="I58" s="102"/>
      <c r="J58" s="102"/>
      <c r="K58" s="102"/>
      <c r="L58" s="102"/>
      <c r="M58" s="102"/>
      <c r="N58" s="102"/>
      <c r="O58" s="188"/>
      <c r="P58" s="179"/>
      <c r="Q58" s="179"/>
      <c r="R58" s="178"/>
      <c r="S58" s="177"/>
      <c r="T58" s="175"/>
      <c r="U58" s="175"/>
      <c r="V58" s="175">
        <f t="shared" si="8"/>
        <v>0</v>
      </c>
      <c r="W58" s="175">
        <f t="shared" si="14"/>
        <v>0</v>
      </c>
      <c r="X58" s="176" t="e">
        <f t="shared" si="15"/>
        <v>#DIV/0!</v>
      </c>
      <c r="Y58" s="175">
        <f t="shared" si="16"/>
        <v>0</v>
      </c>
      <c r="Z58" s="174" t="e">
        <f t="shared" si="17"/>
        <v>#DIV/0!</v>
      </c>
      <c r="AA58" s="173">
        <f t="shared" si="6"/>
        <v>0</v>
      </c>
      <c r="AB58" s="173">
        <f t="shared" si="7"/>
        <v>0</v>
      </c>
      <c r="AC58" s="172">
        <f t="shared" si="18"/>
        <v>0</v>
      </c>
      <c r="AD58" s="187"/>
      <c r="AE58" s="170"/>
      <c r="AF58" s="170"/>
      <c r="AG58" s="169"/>
      <c r="AH58" s="168"/>
      <c r="AI58" s="167"/>
      <c r="AJ58" s="186"/>
      <c r="AK58" s="185"/>
    </row>
    <row r="59" spans="1:37" ht="20.399999999999999">
      <c r="A59" s="164"/>
      <c r="B59" s="184"/>
      <c r="C59" s="183"/>
      <c r="G59" s="182"/>
      <c r="H59" s="181"/>
      <c r="I59" s="102"/>
      <c r="J59" s="102"/>
      <c r="K59" s="102"/>
      <c r="L59" s="102"/>
      <c r="M59" s="102"/>
      <c r="N59" s="102"/>
      <c r="O59" s="180"/>
      <c r="P59" s="179"/>
      <c r="Q59" s="179"/>
      <c r="R59" s="178"/>
      <c r="S59" s="177"/>
      <c r="T59" s="175"/>
      <c r="U59" s="175"/>
      <c r="V59" s="175">
        <f t="shared" si="8"/>
        <v>0</v>
      </c>
      <c r="W59" s="175">
        <f t="shared" si="14"/>
        <v>0</v>
      </c>
      <c r="X59" s="176" t="e">
        <f t="shared" si="15"/>
        <v>#DIV/0!</v>
      </c>
      <c r="Y59" s="175">
        <f t="shared" si="16"/>
        <v>0</v>
      </c>
      <c r="Z59" s="174" t="e">
        <f t="shared" si="17"/>
        <v>#DIV/0!</v>
      </c>
      <c r="AA59" s="173">
        <f t="shared" si="6"/>
        <v>0</v>
      </c>
      <c r="AB59" s="173">
        <f t="shared" si="7"/>
        <v>0</v>
      </c>
      <c r="AC59" s="172">
        <f t="shared" si="18"/>
        <v>0</v>
      </c>
      <c r="AD59" s="171"/>
      <c r="AE59" s="170"/>
      <c r="AF59" s="169"/>
      <c r="AG59" s="169"/>
      <c r="AH59" s="168"/>
      <c r="AI59" s="167"/>
      <c r="AJ59" s="166"/>
      <c r="AK59" s="165"/>
    </row>
    <row r="60" spans="1:37" ht="21" thickBot="1">
      <c r="A60" s="164" t="s">
        <v>375</v>
      </c>
      <c r="G60" s="90"/>
      <c r="H60" s="163"/>
      <c r="I60" s="102"/>
      <c r="J60" s="102"/>
      <c r="K60" s="102"/>
      <c r="L60" s="102"/>
      <c r="M60" s="102"/>
      <c r="N60" s="102"/>
      <c r="O60" s="162"/>
      <c r="P60" s="161"/>
      <c r="Q60" s="161"/>
      <c r="R60" s="160"/>
      <c r="S60" s="159"/>
      <c r="T60" s="157"/>
      <c r="U60" s="157"/>
      <c r="V60" s="157">
        <f t="shared" si="8"/>
        <v>0</v>
      </c>
      <c r="W60" s="157">
        <f t="shared" si="14"/>
        <v>0</v>
      </c>
      <c r="X60" s="158" t="e">
        <f t="shared" si="15"/>
        <v>#DIV/0!</v>
      </c>
      <c r="Y60" s="157">
        <f t="shared" si="16"/>
        <v>0</v>
      </c>
      <c r="Z60" s="156" t="e">
        <f t="shared" si="17"/>
        <v>#DIV/0!</v>
      </c>
      <c r="AA60" s="155">
        <f t="shared" si="6"/>
        <v>0</v>
      </c>
      <c r="AB60" s="155">
        <f t="shared" si="7"/>
        <v>0</v>
      </c>
      <c r="AC60" s="154">
        <f t="shared" si="18"/>
        <v>0</v>
      </c>
      <c r="AD60" s="153"/>
      <c r="AE60" s="152"/>
      <c r="AF60" s="151"/>
      <c r="AG60" s="151"/>
      <c r="AH60" s="150"/>
      <c r="AI60" s="149"/>
      <c r="AJ60" s="148"/>
      <c r="AK60" s="147"/>
    </row>
    <row r="61" spans="1:37" ht="24" thickBot="1">
      <c r="A61" s="146" t="s">
        <v>374</v>
      </c>
      <c r="B61" s="116"/>
      <c r="C61" s="145"/>
      <c r="D61" s="144"/>
      <c r="E61" s="109"/>
      <c r="F61" s="143"/>
      <c r="G61" s="90"/>
      <c r="I61" s="102"/>
      <c r="J61" s="102"/>
      <c r="K61" s="102"/>
      <c r="L61" s="102"/>
      <c r="M61" s="102"/>
      <c r="N61" s="102"/>
      <c r="O61" s="142" t="s">
        <v>8</v>
      </c>
      <c r="P61" s="141"/>
      <c r="Q61" s="141"/>
      <c r="R61" s="140"/>
      <c r="S61" s="139"/>
      <c r="T61" s="137">
        <f>SUM(T13:T60)</f>
        <v>0</v>
      </c>
      <c r="U61" s="137">
        <f>SUM(U13:U60)</f>
        <v>0</v>
      </c>
      <c r="V61" s="137">
        <f>SUM(V12:V60)</f>
        <v>0</v>
      </c>
      <c r="W61" s="137">
        <f>SUM(W12:W60)</f>
        <v>0</v>
      </c>
      <c r="X61" s="138" t="e">
        <f>W61/T61</f>
        <v>#DIV/0!</v>
      </c>
      <c r="Y61" s="137">
        <f>SUM(Y12:Y60)</f>
        <v>0</v>
      </c>
      <c r="Z61" s="136" t="e">
        <f>Y61/T61</f>
        <v>#DIV/0!</v>
      </c>
      <c r="AA61" s="135"/>
      <c r="AB61" s="135"/>
      <c r="AC61" s="134"/>
      <c r="AD61" s="133"/>
      <c r="AE61" s="132">
        <f>SUM(AE12:AE60)</f>
        <v>0</v>
      </c>
      <c r="AF61" s="131"/>
      <c r="AG61" s="131"/>
      <c r="AH61" s="130"/>
      <c r="AI61" s="129"/>
      <c r="AJ61" s="128"/>
      <c r="AK61" s="127"/>
    </row>
    <row r="62" spans="1:37" ht="24" thickTop="1">
      <c r="A62" s="111"/>
      <c r="B62" s="116"/>
      <c r="C62" s="126"/>
      <c r="D62" s="108"/>
      <c r="E62" s="116"/>
      <c r="G62" s="90"/>
      <c r="I62" s="102"/>
      <c r="J62" s="102"/>
      <c r="K62" s="102"/>
      <c r="L62" s="102"/>
      <c r="M62" s="102"/>
      <c r="N62" s="102"/>
      <c r="O62" s="115"/>
      <c r="P62" s="115"/>
      <c r="Q62" s="125"/>
      <c r="R62" s="124"/>
      <c r="S62" s="115"/>
      <c r="T62" s="115"/>
      <c r="U62" s="121"/>
      <c r="V62" s="122"/>
      <c r="W62" s="121"/>
      <c r="X62" s="123"/>
      <c r="Y62" s="121"/>
      <c r="Z62" s="122"/>
      <c r="AA62" s="121"/>
      <c r="AB62" s="120"/>
      <c r="AC62" s="119"/>
      <c r="AD62" s="119"/>
    </row>
    <row r="63" spans="1:37" ht="23.4">
      <c r="A63" s="111"/>
      <c r="B63" s="110"/>
      <c r="C63" s="118"/>
      <c r="D63" s="117"/>
      <c r="E63" s="116"/>
      <c r="F63" s="115"/>
      <c r="G63" s="90"/>
      <c r="I63" s="102"/>
      <c r="J63" s="102"/>
      <c r="K63" s="102"/>
      <c r="L63" s="102"/>
      <c r="M63" s="102"/>
      <c r="N63" s="102"/>
      <c r="O63" s="96"/>
      <c r="P63" s="103"/>
      <c r="S63" s="114"/>
      <c r="T63" s="106"/>
      <c r="U63" s="106"/>
      <c r="V63" s="106"/>
      <c r="W63" s="104"/>
      <c r="X63" s="104"/>
      <c r="Y63" s="104"/>
      <c r="Z63" s="104"/>
    </row>
    <row r="64" spans="1:37" ht="23.4">
      <c r="A64" s="111"/>
      <c r="B64" s="110"/>
      <c r="C64" s="113"/>
      <c r="D64" s="108"/>
      <c r="E64" s="111"/>
      <c r="F64" s="103"/>
      <c r="G64" s="90"/>
      <c r="H64" s="108"/>
      <c r="I64" s="102"/>
      <c r="J64" s="102"/>
      <c r="K64" s="102"/>
      <c r="L64" s="102"/>
      <c r="M64" s="102"/>
      <c r="N64" s="102"/>
      <c r="O64" s="96"/>
      <c r="P64" s="103"/>
      <c r="S64" s="104"/>
      <c r="T64" s="106"/>
      <c r="U64" s="106"/>
      <c r="V64" s="106"/>
      <c r="W64" s="104"/>
      <c r="AD64" s="106"/>
      <c r="AE64" s="104"/>
      <c r="AG64" s="106"/>
    </row>
    <row r="65" spans="1:26" ht="23.4">
      <c r="A65" s="111"/>
      <c r="B65" s="110"/>
      <c r="C65" s="109"/>
      <c r="D65" s="108"/>
      <c r="E65" s="111"/>
      <c r="F65" s="103"/>
      <c r="G65" s="90"/>
      <c r="H65" s="108"/>
      <c r="I65" s="102"/>
      <c r="J65" s="102"/>
      <c r="K65" s="102"/>
      <c r="L65" s="102"/>
      <c r="M65" s="102"/>
      <c r="N65" s="102"/>
      <c r="O65" s="96"/>
      <c r="P65" s="103"/>
      <c r="S65" s="104"/>
      <c r="T65" s="104"/>
      <c r="U65" s="106"/>
      <c r="V65" s="112"/>
      <c r="W65" s="104"/>
      <c r="X65" s="104"/>
      <c r="Y65" s="104"/>
      <c r="Z65" s="104"/>
    </row>
    <row r="66" spans="1:26" ht="23.4">
      <c r="A66" s="111"/>
      <c r="B66" s="110"/>
      <c r="C66" s="109"/>
      <c r="D66" s="108"/>
      <c r="E66" s="111"/>
      <c r="F66" s="103"/>
      <c r="G66" s="90"/>
      <c r="H66" s="108"/>
      <c r="I66" s="102"/>
      <c r="J66" s="102"/>
      <c r="K66" s="102"/>
      <c r="L66" s="102"/>
      <c r="M66" s="102"/>
      <c r="N66" s="102"/>
      <c r="O66" s="96"/>
      <c r="P66" s="103"/>
      <c r="S66" s="104"/>
      <c r="T66" s="104"/>
      <c r="U66" s="106"/>
      <c r="V66" s="105"/>
      <c r="W66" s="104"/>
      <c r="X66" s="104"/>
      <c r="Y66" s="104"/>
      <c r="Z66" s="104"/>
    </row>
    <row r="67" spans="1:26" ht="23.4">
      <c r="A67" s="111"/>
      <c r="B67" s="110"/>
      <c r="C67" s="109"/>
      <c r="D67" s="108"/>
      <c r="E67" s="107"/>
      <c r="G67" s="90"/>
      <c r="I67" s="102"/>
      <c r="J67" s="102"/>
      <c r="K67" s="102"/>
      <c r="L67" s="102"/>
      <c r="M67" s="102"/>
      <c r="N67" s="102"/>
      <c r="O67" s="96"/>
      <c r="P67" s="103"/>
      <c r="S67" s="104"/>
      <c r="T67" s="104"/>
      <c r="U67" s="106"/>
      <c r="V67" s="105"/>
      <c r="W67" s="104"/>
      <c r="X67" s="104"/>
      <c r="Y67" s="104"/>
      <c r="Z67" s="104"/>
    </row>
    <row r="68" spans="1:26">
      <c r="I68" s="102"/>
      <c r="J68" s="102"/>
      <c r="K68" s="102"/>
      <c r="L68" s="102"/>
      <c r="M68" s="102"/>
      <c r="N68" s="99"/>
      <c r="O68" s="96"/>
      <c r="P68" s="103"/>
    </row>
    <row r="69" spans="1:26">
      <c r="I69" s="102"/>
      <c r="J69" s="102"/>
      <c r="K69" s="102"/>
      <c r="L69" s="102"/>
      <c r="M69" s="102"/>
      <c r="N69" s="96"/>
      <c r="O69" s="96"/>
      <c r="P69" s="103"/>
    </row>
    <row r="70" spans="1:26">
      <c r="I70" s="102"/>
      <c r="J70" s="102"/>
      <c r="K70" s="102"/>
      <c r="L70" s="102"/>
      <c r="M70" s="102"/>
      <c r="N70" s="96"/>
    </row>
    <row r="71" spans="1:26">
      <c r="I71" s="102"/>
      <c r="J71" s="102"/>
      <c r="K71" s="102"/>
      <c r="L71" s="102"/>
      <c r="M71" s="102"/>
      <c r="N71" s="96"/>
    </row>
    <row r="72" spans="1:26">
      <c r="A72" s="98"/>
      <c r="B72" s="96"/>
      <c r="C72" s="96"/>
      <c r="D72" s="96"/>
      <c r="E72" s="100"/>
      <c r="F72" s="100"/>
      <c r="G72" s="101"/>
      <c r="H72" s="100"/>
      <c r="I72" s="99"/>
      <c r="J72" s="99"/>
      <c r="K72" s="99"/>
      <c r="L72" s="99"/>
      <c r="M72" s="99"/>
      <c r="N72" s="96"/>
    </row>
    <row r="73" spans="1:26">
      <c r="A73" s="98"/>
      <c r="B73" s="96"/>
      <c r="C73" s="96"/>
      <c r="D73" s="96"/>
      <c r="E73" s="96"/>
      <c r="F73" s="96"/>
      <c r="G73" s="97"/>
      <c r="H73" s="96"/>
      <c r="I73" s="96"/>
      <c r="J73" s="96"/>
      <c r="K73" s="96"/>
      <c r="L73" s="96"/>
      <c r="M73" s="96"/>
      <c r="N73" s="96"/>
    </row>
    <row r="74" spans="1:26">
      <c r="A74" s="98"/>
      <c r="B74" s="96"/>
      <c r="C74" s="96"/>
      <c r="D74" s="96"/>
      <c r="E74" s="96"/>
      <c r="F74" s="96"/>
      <c r="G74" s="97"/>
      <c r="H74" s="96"/>
      <c r="I74" s="96"/>
      <c r="J74" s="96"/>
      <c r="K74" s="96"/>
      <c r="L74" s="96"/>
      <c r="M74" s="96"/>
      <c r="N74" s="96"/>
    </row>
    <row r="75" spans="1:26">
      <c r="A75" s="98"/>
      <c r="B75" s="96"/>
      <c r="C75" s="96"/>
      <c r="D75" s="96"/>
      <c r="E75" s="96"/>
      <c r="F75" s="96"/>
      <c r="G75" s="97"/>
      <c r="H75" s="96"/>
      <c r="I75" s="96"/>
      <c r="J75" s="96"/>
      <c r="K75" s="96"/>
      <c r="L75" s="96"/>
      <c r="M75" s="96"/>
      <c r="N75" s="96"/>
    </row>
    <row r="76" spans="1:26">
      <c r="A76" s="98"/>
      <c r="B76" s="96"/>
      <c r="C76" s="96"/>
      <c r="D76" s="96"/>
      <c r="E76" s="96"/>
      <c r="F76" s="96"/>
      <c r="G76" s="97"/>
      <c r="H76" s="96"/>
      <c r="I76" s="96"/>
      <c r="J76" s="96"/>
      <c r="K76" s="96"/>
      <c r="L76" s="96"/>
      <c r="M76" s="96"/>
      <c r="N76" s="96"/>
    </row>
    <row r="77" spans="1:26">
      <c r="A77" s="98"/>
      <c r="B77" s="96"/>
      <c r="C77" s="96"/>
      <c r="D77" s="96"/>
      <c r="E77" s="96"/>
      <c r="F77" s="96"/>
      <c r="G77" s="97"/>
      <c r="H77" s="96"/>
      <c r="I77" s="96"/>
      <c r="J77" s="96"/>
      <c r="K77" s="96"/>
      <c r="L77" s="96"/>
      <c r="M77" s="96"/>
      <c r="N77" s="96"/>
    </row>
    <row r="78" spans="1:26">
      <c r="A78" s="98"/>
      <c r="B78" s="96"/>
      <c r="C78" s="96"/>
      <c r="D78" s="96"/>
      <c r="E78" s="96"/>
      <c r="F78" s="96"/>
      <c r="G78" s="97"/>
      <c r="H78" s="96"/>
      <c r="I78" s="96"/>
      <c r="J78" s="96"/>
      <c r="K78" s="96"/>
      <c r="L78" s="96"/>
      <c r="M78" s="96"/>
      <c r="N78" s="96"/>
    </row>
    <row r="79" spans="1:26">
      <c r="A79" s="98"/>
      <c r="B79" s="96"/>
      <c r="C79" s="96"/>
      <c r="D79" s="96"/>
      <c r="E79" s="96"/>
      <c r="F79" s="96"/>
      <c r="G79" s="97"/>
      <c r="H79" s="96"/>
      <c r="I79" s="96"/>
      <c r="J79" s="96"/>
      <c r="K79" s="96"/>
      <c r="L79" s="96"/>
      <c r="M79" s="96"/>
      <c r="N79" s="96"/>
    </row>
    <row r="80" spans="1:26">
      <c r="A80" s="98"/>
      <c r="B80" s="96"/>
      <c r="C80" s="96"/>
      <c r="D80" s="96"/>
      <c r="E80" s="96"/>
      <c r="F80" s="96"/>
      <c r="G80" s="97"/>
      <c r="H80" s="96"/>
      <c r="I80" s="96"/>
      <c r="J80" s="96"/>
      <c r="K80" s="96"/>
      <c r="L80" s="96"/>
      <c r="M80" s="96"/>
      <c r="N80" s="96"/>
    </row>
    <row r="81" spans="1:14">
      <c r="A81" s="98"/>
      <c r="B81" s="96"/>
      <c r="C81" s="96"/>
      <c r="D81" s="96"/>
      <c r="E81" s="96"/>
      <c r="F81" s="96"/>
      <c r="G81" s="97"/>
      <c r="H81" s="96"/>
      <c r="I81" s="96"/>
      <c r="J81" s="96"/>
      <c r="K81" s="96"/>
      <c r="L81" s="96"/>
      <c r="M81" s="96"/>
      <c r="N81" s="96"/>
    </row>
    <row r="82" spans="1:14">
      <c r="A82" s="98"/>
      <c r="B82" s="96"/>
      <c r="C82" s="96"/>
      <c r="D82" s="96"/>
      <c r="E82" s="96"/>
      <c r="F82" s="96"/>
      <c r="G82" s="97"/>
      <c r="H82" s="96"/>
      <c r="I82" s="96"/>
      <c r="J82" s="96"/>
      <c r="K82" s="96"/>
      <c r="L82" s="96"/>
      <c r="M82" s="96"/>
      <c r="N82" s="96"/>
    </row>
    <row r="83" spans="1:14">
      <c r="A83" s="98"/>
      <c r="B83" s="96"/>
      <c r="C83" s="96"/>
      <c r="D83" s="96"/>
      <c r="E83" s="96"/>
      <c r="F83" s="96"/>
      <c r="G83" s="97"/>
      <c r="H83" s="96"/>
      <c r="I83" s="96"/>
      <c r="J83" s="96"/>
      <c r="K83" s="96"/>
      <c r="L83" s="96"/>
      <c r="M83" s="96"/>
      <c r="N83" s="96"/>
    </row>
    <row r="84" spans="1:14">
      <c r="A84" s="98"/>
      <c r="B84" s="96"/>
      <c r="C84" s="96"/>
      <c r="D84" s="96"/>
      <c r="E84" s="96"/>
      <c r="F84" s="96"/>
      <c r="G84" s="97"/>
      <c r="H84" s="96"/>
      <c r="I84" s="96"/>
      <c r="J84" s="96"/>
      <c r="K84" s="96"/>
      <c r="L84" s="96"/>
      <c r="M84" s="96"/>
      <c r="N84" s="96"/>
    </row>
    <row r="85" spans="1:14">
      <c r="A85" s="98"/>
      <c r="B85" s="96"/>
      <c r="C85" s="96"/>
      <c r="D85" s="96"/>
      <c r="E85" s="96"/>
      <c r="F85" s="96"/>
      <c r="G85" s="97"/>
      <c r="H85" s="96"/>
      <c r="I85" s="96"/>
      <c r="J85" s="96"/>
      <c r="K85" s="96"/>
      <c r="L85" s="96"/>
      <c r="M85" s="96"/>
      <c r="N85" s="96"/>
    </row>
    <row r="86" spans="1:14">
      <c r="A86" s="98"/>
      <c r="B86" s="96"/>
      <c r="C86" s="96"/>
      <c r="D86" s="96"/>
      <c r="E86" s="96"/>
      <c r="F86" s="96"/>
      <c r="G86" s="97"/>
      <c r="H86" s="96"/>
      <c r="I86" s="96"/>
      <c r="J86" s="96"/>
      <c r="K86" s="96"/>
      <c r="L86" s="96"/>
      <c r="M86" s="96"/>
      <c r="N86" s="96"/>
    </row>
    <row r="87" spans="1:14">
      <c r="A87" s="98"/>
      <c r="B87" s="96"/>
      <c r="C87" s="96"/>
      <c r="D87" s="96"/>
      <c r="E87" s="96"/>
      <c r="F87" s="96"/>
      <c r="G87" s="97"/>
      <c r="H87" s="96"/>
      <c r="I87" s="96"/>
      <c r="J87" s="96"/>
      <c r="K87" s="96"/>
      <c r="L87" s="96"/>
      <c r="M87" s="96"/>
      <c r="N87" s="96"/>
    </row>
    <row r="88" spans="1:14">
      <c r="A88" s="98"/>
      <c r="B88" s="96"/>
      <c r="C88" s="96"/>
      <c r="D88" s="96"/>
      <c r="E88" s="96"/>
      <c r="F88" s="96"/>
      <c r="G88" s="97"/>
      <c r="H88" s="96"/>
      <c r="I88" s="96"/>
      <c r="J88" s="96"/>
      <c r="K88" s="96"/>
      <c r="L88" s="96"/>
      <c r="M88" s="96"/>
      <c r="N88" s="96"/>
    </row>
    <row r="89" spans="1:14">
      <c r="A89" s="98"/>
      <c r="B89" s="96"/>
      <c r="C89" s="96"/>
      <c r="D89" s="96"/>
      <c r="E89" s="96"/>
      <c r="F89" s="96"/>
      <c r="G89" s="97"/>
      <c r="H89" s="96"/>
      <c r="I89" s="96"/>
      <c r="J89" s="96"/>
      <c r="K89" s="96"/>
      <c r="L89" s="96"/>
      <c r="M89" s="96"/>
      <c r="N89" s="96"/>
    </row>
    <row r="90" spans="1:14">
      <c r="A90" s="98"/>
      <c r="B90" s="96"/>
      <c r="C90" s="96"/>
      <c r="D90" s="96"/>
      <c r="E90" s="96"/>
      <c r="F90" s="96"/>
      <c r="G90" s="97"/>
      <c r="H90" s="96"/>
      <c r="I90" s="96"/>
      <c r="J90" s="96"/>
      <c r="K90" s="96"/>
      <c r="L90" s="96"/>
      <c r="M90" s="96"/>
      <c r="N90" s="96"/>
    </row>
    <row r="91" spans="1:14">
      <c r="A91" s="98"/>
      <c r="B91" s="96"/>
      <c r="C91" s="96"/>
      <c r="D91" s="96"/>
      <c r="E91" s="96"/>
      <c r="F91" s="96"/>
      <c r="G91" s="97"/>
      <c r="H91" s="96"/>
      <c r="I91" s="96"/>
      <c r="J91" s="96"/>
      <c r="K91" s="96"/>
      <c r="L91" s="96"/>
      <c r="M91" s="96"/>
      <c r="N91" s="96"/>
    </row>
    <row r="92" spans="1:14">
      <c r="I92" s="96"/>
      <c r="J92" s="96"/>
      <c r="K92" s="96"/>
      <c r="L92" s="96"/>
      <c r="M92" s="96"/>
    </row>
    <row r="93" spans="1:14">
      <c r="I93" s="96"/>
      <c r="J93" s="96"/>
      <c r="K93" s="96"/>
      <c r="L93" s="96"/>
      <c r="M93" s="96"/>
      <c r="N93" s="95"/>
    </row>
    <row r="94" spans="1:14">
      <c r="I94" s="96"/>
      <c r="J94" s="96"/>
      <c r="K94" s="96"/>
      <c r="L94" s="96"/>
      <c r="M94" s="96"/>
      <c r="N94" s="95"/>
    </row>
    <row r="95" spans="1:14">
      <c r="I95" s="96"/>
      <c r="J95" s="96"/>
      <c r="K95" s="96"/>
      <c r="L95" s="96"/>
      <c r="M95" s="96"/>
      <c r="N95" s="95"/>
    </row>
    <row r="97" spans="9:13">
      <c r="I97" s="95"/>
      <c r="J97" s="95"/>
      <c r="K97" s="95"/>
      <c r="L97" s="95"/>
      <c r="M97" s="95"/>
    </row>
    <row r="98" spans="9:13">
      <c r="I98" s="95"/>
      <c r="J98" s="95"/>
      <c r="K98" s="95"/>
      <c r="L98" s="95"/>
      <c r="M98" s="95"/>
    </row>
    <row r="99" spans="9:13">
      <c r="I99" s="95"/>
      <c r="J99" s="95"/>
      <c r="K99" s="95"/>
      <c r="L99" s="95"/>
      <c r="M99" s="95"/>
    </row>
  </sheetData>
  <mergeCells count="7">
    <mergeCell ref="A1:F1"/>
    <mergeCell ref="B21:D21"/>
    <mergeCell ref="S9:AC9"/>
    <mergeCell ref="AD9:AH9"/>
    <mergeCell ref="U10:U11"/>
    <mergeCell ref="V10:V11"/>
    <mergeCell ref="AE10:AF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2:K277"/>
  <sheetViews>
    <sheetView topLeftCell="C12" zoomScale="85" zoomScaleNormal="85" workbookViewId="0">
      <selection activeCell="C24" sqref="C24"/>
    </sheetView>
  </sheetViews>
  <sheetFormatPr defaultColWidth="9.375" defaultRowHeight="28.8"/>
  <cols>
    <col min="1" max="1" width="4.625" style="576" customWidth="1"/>
    <col min="2" max="2" width="51.5" style="576" bestFit="1" customWidth="1"/>
    <col min="3" max="3" width="193.375" style="576" bestFit="1" customWidth="1"/>
    <col min="4" max="4" width="37" style="576" bestFit="1" customWidth="1"/>
    <col min="5" max="5" width="64.5" style="576" bestFit="1" customWidth="1"/>
    <col min="6" max="6" width="15.375" style="576" customWidth="1"/>
    <col min="7" max="7" width="27.625" style="576" bestFit="1" customWidth="1"/>
    <col min="8" max="8" width="23" style="576" customWidth="1"/>
    <col min="9" max="16384" width="9.375" style="576"/>
  </cols>
  <sheetData>
    <row r="2" spans="2:6">
      <c r="B2" s="575"/>
    </row>
    <row r="3" spans="2:6" s="578" customFormat="1" ht="14.25" customHeight="1">
      <c r="B3" s="577"/>
    </row>
    <row r="4" spans="2:6">
      <c r="B4" s="579"/>
    </row>
    <row r="5" spans="2:6">
      <c r="B5" s="580"/>
      <c r="C5" s="581" t="s">
        <v>908</v>
      </c>
      <c r="D5" s="581" t="s">
        <v>150</v>
      </c>
      <c r="E5" s="581" t="s">
        <v>152</v>
      </c>
      <c r="F5" s="582" t="s">
        <v>139</v>
      </c>
    </row>
    <row r="6" spans="2:6" s="588" customFormat="1">
      <c r="B6" s="583"/>
      <c r="C6" s="584" t="s">
        <v>909</v>
      </c>
      <c r="D6" s="585" t="s">
        <v>350</v>
      </c>
      <c r="E6" s="586" t="s">
        <v>168</v>
      </c>
      <c r="F6" s="587">
        <v>2566</v>
      </c>
    </row>
    <row r="7" spans="2:6">
      <c r="B7" s="589"/>
      <c r="C7" s="590" t="s">
        <v>910</v>
      </c>
      <c r="D7" s="585" t="s">
        <v>351</v>
      </c>
      <c r="E7" s="585" t="s">
        <v>169</v>
      </c>
      <c r="F7" s="587">
        <v>2567</v>
      </c>
    </row>
    <row r="8" spans="2:6">
      <c r="B8" s="589"/>
      <c r="C8" s="590" t="s">
        <v>911</v>
      </c>
      <c r="D8" s="585" t="s">
        <v>352</v>
      </c>
      <c r="E8" s="585" t="s">
        <v>278</v>
      </c>
      <c r="F8" s="587">
        <v>2568</v>
      </c>
    </row>
    <row r="9" spans="2:6">
      <c r="B9" s="589"/>
      <c r="C9" s="590" t="s">
        <v>912</v>
      </c>
      <c r="F9" s="587">
        <v>2569</v>
      </c>
    </row>
    <row r="10" spans="2:6">
      <c r="B10" s="589"/>
      <c r="C10" s="590" t="s">
        <v>913</v>
      </c>
      <c r="E10" s="582" t="s">
        <v>146</v>
      </c>
      <c r="F10" s="587">
        <v>2570</v>
      </c>
    </row>
    <row r="11" spans="2:6">
      <c r="B11" s="589"/>
      <c r="C11" s="590" t="s">
        <v>914</v>
      </c>
      <c r="E11" s="590" t="s">
        <v>170</v>
      </c>
    </row>
    <row r="12" spans="2:6">
      <c r="B12" s="589"/>
      <c r="C12" s="590" t="s">
        <v>915</v>
      </c>
      <c r="E12" s="590" t="s">
        <v>171</v>
      </c>
    </row>
    <row r="13" spans="2:6">
      <c r="B13" s="589"/>
      <c r="C13" s="590"/>
      <c r="E13" s="590" t="s">
        <v>172</v>
      </c>
    </row>
    <row r="14" spans="2:6">
      <c r="B14" s="589"/>
      <c r="C14" s="590"/>
    </row>
    <row r="15" spans="2:6">
      <c r="B15" s="589"/>
      <c r="C15" s="590"/>
    </row>
    <row r="16" spans="2:6">
      <c r="B16" s="589"/>
      <c r="C16" s="590"/>
      <c r="E16" s="582" t="s">
        <v>147</v>
      </c>
    </row>
    <row r="17" spans="2:5">
      <c r="B17" s="589"/>
      <c r="E17" s="590" t="s">
        <v>173</v>
      </c>
    </row>
    <row r="18" spans="2:5">
      <c r="B18" s="589"/>
      <c r="E18" s="590" t="s">
        <v>174</v>
      </c>
    </row>
    <row r="19" spans="2:5">
      <c r="B19" s="589"/>
      <c r="C19" s="582" t="s">
        <v>145</v>
      </c>
      <c r="E19" s="590" t="s">
        <v>175</v>
      </c>
    </row>
    <row r="20" spans="2:5">
      <c r="B20" s="589"/>
      <c r="C20" s="591" t="s">
        <v>931</v>
      </c>
    </row>
    <row r="21" spans="2:5">
      <c r="B21" s="589"/>
      <c r="C21" s="591" t="s">
        <v>1023</v>
      </c>
    </row>
    <row r="22" spans="2:5">
      <c r="B22" s="589"/>
      <c r="C22" s="591" t="s">
        <v>940</v>
      </c>
      <c r="E22" s="582" t="s">
        <v>148</v>
      </c>
    </row>
    <row r="23" spans="2:5">
      <c r="B23" s="589"/>
      <c r="C23" s="591" t="s">
        <v>934</v>
      </c>
      <c r="E23" s="590" t="s">
        <v>176</v>
      </c>
    </row>
    <row r="24" spans="2:5">
      <c r="B24" s="589"/>
      <c r="E24" s="590" t="s">
        <v>177</v>
      </c>
    </row>
    <row r="25" spans="2:5">
      <c r="B25" s="589"/>
      <c r="E25" s="590" t="s">
        <v>178</v>
      </c>
    </row>
    <row r="26" spans="2:5">
      <c r="B26" s="592"/>
      <c r="E26" s="590" t="s">
        <v>179</v>
      </c>
    </row>
    <row r="27" spans="2:5">
      <c r="C27" s="685" t="s">
        <v>922</v>
      </c>
      <c r="E27" s="590" t="s">
        <v>180</v>
      </c>
    </row>
    <row r="28" spans="2:5">
      <c r="B28" s="686"/>
      <c r="C28" s="593" t="s">
        <v>989</v>
      </c>
    </row>
    <row r="29" spans="2:5">
      <c r="B29" s="686"/>
      <c r="C29" s="593" t="s">
        <v>990</v>
      </c>
    </row>
    <row r="30" spans="2:5">
      <c r="B30" s="686"/>
      <c r="C30" s="594" t="s">
        <v>991</v>
      </c>
      <c r="E30" s="582" t="s">
        <v>149</v>
      </c>
    </row>
    <row r="31" spans="2:5">
      <c r="B31" s="686"/>
      <c r="C31" s="593" t="s">
        <v>959</v>
      </c>
      <c r="E31" s="590" t="s">
        <v>176</v>
      </c>
    </row>
    <row r="32" spans="2:5">
      <c r="B32" s="686"/>
      <c r="C32" s="593" t="s">
        <v>992</v>
      </c>
      <c r="E32" s="590" t="s">
        <v>177</v>
      </c>
    </row>
    <row r="33" spans="2:5">
      <c r="B33" s="686"/>
      <c r="C33" s="594" t="s">
        <v>993</v>
      </c>
      <c r="E33" s="590" t="s">
        <v>178</v>
      </c>
    </row>
    <row r="34" spans="2:5">
      <c r="B34" s="686"/>
      <c r="C34" s="594" t="s">
        <v>994</v>
      </c>
      <c r="E34" s="590" t="s">
        <v>179</v>
      </c>
    </row>
    <row r="35" spans="2:5">
      <c r="B35" s="686"/>
      <c r="C35" s="593" t="s">
        <v>995</v>
      </c>
      <c r="E35" s="590" t="s">
        <v>180</v>
      </c>
    </row>
    <row r="36" spans="2:5">
      <c r="B36" s="686"/>
      <c r="C36" s="593" t="s">
        <v>996</v>
      </c>
    </row>
    <row r="37" spans="2:5">
      <c r="B37" s="686"/>
      <c r="C37" s="593" t="s">
        <v>997</v>
      </c>
    </row>
    <row r="38" spans="2:5">
      <c r="B38" s="589"/>
      <c r="C38" s="594"/>
      <c r="D38" s="582" t="s">
        <v>924</v>
      </c>
      <c r="E38" s="582" t="s">
        <v>925</v>
      </c>
    </row>
    <row r="39" spans="2:5">
      <c r="B39" s="589"/>
      <c r="C39" s="594"/>
      <c r="D39" s="590" t="s">
        <v>906</v>
      </c>
      <c r="E39" s="590" t="s">
        <v>181</v>
      </c>
    </row>
    <row r="40" spans="2:5">
      <c r="B40" s="589"/>
      <c r="C40" s="594"/>
      <c r="D40" s="590" t="s">
        <v>907</v>
      </c>
      <c r="E40" s="590" t="s">
        <v>182</v>
      </c>
    </row>
    <row r="41" spans="2:5">
      <c r="B41" s="589"/>
      <c r="C41" s="590"/>
      <c r="E41" s="590" t="s">
        <v>183</v>
      </c>
    </row>
    <row r="42" spans="2:5">
      <c r="B42" s="589"/>
      <c r="C42" s="595"/>
      <c r="E42" s="590" t="s">
        <v>184</v>
      </c>
    </row>
    <row r="43" spans="2:5">
      <c r="B43" s="589"/>
      <c r="E43" s="590" t="s">
        <v>185</v>
      </c>
    </row>
    <row r="44" spans="2:5">
      <c r="B44" s="685" t="s">
        <v>971</v>
      </c>
      <c r="C44" s="582" t="s">
        <v>155</v>
      </c>
      <c r="E44" s="590" t="s">
        <v>186</v>
      </c>
    </row>
    <row r="45" spans="2:5">
      <c r="B45" s="590" t="s">
        <v>972</v>
      </c>
      <c r="C45" s="590" t="s">
        <v>901</v>
      </c>
    </row>
    <row r="46" spans="2:5">
      <c r="B46" s="590" t="s">
        <v>973</v>
      </c>
      <c r="C46" s="590" t="s">
        <v>902</v>
      </c>
    </row>
    <row r="47" spans="2:5">
      <c r="B47" s="590" t="s">
        <v>974</v>
      </c>
      <c r="C47" s="590" t="s">
        <v>903</v>
      </c>
    </row>
    <row r="48" spans="2:5">
      <c r="B48" s="590" t="s">
        <v>975</v>
      </c>
      <c r="C48" s="590" t="s">
        <v>904</v>
      </c>
    </row>
    <row r="49" spans="2:4">
      <c r="B49" s="590" t="s">
        <v>976</v>
      </c>
      <c r="C49" s="590" t="s">
        <v>905</v>
      </c>
    </row>
    <row r="50" spans="2:4">
      <c r="B50" s="590" t="s">
        <v>977</v>
      </c>
      <c r="C50" s="592"/>
    </row>
    <row r="51" spans="2:4">
      <c r="B51" s="589"/>
      <c r="C51" s="685" t="s">
        <v>918</v>
      </c>
    </row>
    <row r="52" spans="2:4">
      <c r="B52" s="589"/>
      <c r="C52" s="594" t="s">
        <v>141</v>
      </c>
    </row>
    <row r="53" spans="2:4">
      <c r="B53" s="589"/>
      <c r="C53" s="594" t="s">
        <v>978</v>
      </c>
      <c r="D53" s="686"/>
    </row>
    <row r="54" spans="2:4">
      <c r="B54" s="589"/>
      <c r="C54" s="594" t="s">
        <v>979</v>
      </c>
      <c r="D54" s="686"/>
    </row>
    <row r="55" spans="2:4">
      <c r="B55" s="589"/>
      <c r="C55" s="594" t="s">
        <v>980</v>
      </c>
      <c r="D55" s="686"/>
    </row>
    <row r="56" spans="2:4">
      <c r="B56" s="589"/>
      <c r="C56" s="594" t="s">
        <v>981</v>
      </c>
      <c r="D56" s="686"/>
    </row>
    <row r="57" spans="2:4">
      <c r="B57" s="589"/>
      <c r="C57" s="594" t="s">
        <v>982</v>
      </c>
      <c r="D57" s="686"/>
    </row>
    <row r="58" spans="2:4">
      <c r="B58" s="589"/>
      <c r="C58" s="594" t="s">
        <v>983</v>
      </c>
      <c r="D58" s="686"/>
    </row>
    <row r="59" spans="2:4">
      <c r="B59" s="589"/>
      <c r="C59" s="594" t="s">
        <v>984</v>
      </c>
      <c r="D59" s="686"/>
    </row>
    <row r="60" spans="2:4">
      <c r="B60" s="589"/>
      <c r="C60" s="594" t="s">
        <v>985</v>
      </c>
      <c r="D60" s="686"/>
    </row>
    <row r="61" spans="2:4">
      <c r="B61" s="589"/>
      <c r="C61" s="594" t="s">
        <v>986</v>
      </c>
      <c r="D61" s="686"/>
    </row>
    <row r="62" spans="2:4">
      <c r="B62" s="589"/>
      <c r="C62" s="594" t="s">
        <v>987</v>
      </c>
      <c r="D62" s="686"/>
    </row>
    <row r="63" spans="2:4">
      <c r="B63" s="589"/>
      <c r="C63" s="594" t="s">
        <v>988</v>
      </c>
    </row>
    <row r="64" spans="2:4">
      <c r="B64" s="589"/>
    </row>
    <row r="65" spans="2:11">
      <c r="B65" s="589"/>
    </row>
    <row r="66" spans="2:11">
      <c r="B66" s="589"/>
    </row>
    <row r="67" spans="2:11">
      <c r="B67" s="589"/>
      <c r="D67" s="596"/>
      <c r="E67" s="596"/>
      <c r="F67" s="596"/>
      <c r="G67" s="596"/>
      <c r="H67" s="596"/>
      <c r="I67" s="596"/>
      <c r="J67" s="596"/>
      <c r="K67" s="596"/>
    </row>
    <row r="68" spans="2:11">
      <c r="B68" s="589"/>
      <c r="D68" s="597"/>
      <c r="E68" s="597"/>
      <c r="F68" s="597"/>
      <c r="G68" s="597"/>
      <c r="H68" s="597"/>
      <c r="I68" s="597"/>
      <c r="J68" s="597"/>
      <c r="K68" s="597"/>
    </row>
    <row r="69" spans="2:11">
      <c r="B69" s="598"/>
      <c r="D69" s="597"/>
      <c r="E69" s="597"/>
      <c r="F69" s="597"/>
      <c r="G69" s="597"/>
      <c r="H69" s="597"/>
      <c r="I69" s="597"/>
      <c r="J69" s="597"/>
      <c r="K69" s="597"/>
    </row>
    <row r="70" spans="2:11">
      <c r="B70" s="599"/>
      <c r="D70" s="597"/>
      <c r="E70" s="597"/>
      <c r="F70" s="597"/>
      <c r="G70" s="597"/>
      <c r="H70" s="597"/>
      <c r="I70" s="597"/>
      <c r="J70" s="597"/>
      <c r="K70" s="597"/>
    </row>
    <row r="71" spans="2:11">
      <c r="B71" s="580"/>
      <c r="D71" s="597"/>
      <c r="E71" s="597"/>
      <c r="F71" s="597"/>
      <c r="G71" s="597"/>
      <c r="H71" s="597"/>
      <c r="I71" s="597"/>
      <c r="J71" s="597"/>
      <c r="K71" s="597"/>
    </row>
    <row r="72" spans="2:11">
      <c r="B72" s="601"/>
      <c r="I72" s="600"/>
      <c r="J72" s="597"/>
      <c r="K72" s="597"/>
    </row>
    <row r="73" spans="2:11">
      <c r="B73" s="602"/>
      <c r="C73" s="596"/>
      <c r="E73" s="597"/>
      <c r="F73" s="597"/>
      <c r="G73" s="597"/>
      <c r="H73" s="597"/>
      <c r="I73" s="597"/>
      <c r="J73" s="597"/>
      <c r="K73" s="597"/>
    </row>
    <row r="74" spans="2:11">
      <c r="B74" s="602"/>
      <c r="E74" s="597"/>
      <c r="F74" s="597"/>
      <c r="G74" s="597"/>
      <c r="H74" s="597"/>
      <c r="I74" s="597"/>
      <c r="J74" s="597"/>
      <c r="K74" s="597"/>
    </row>
    <row r="75" spans="2:11">
      <c r="B75" s="602"/>
      <c r="C75" s="582" t="s">
        <v>153</v>
      </c>
      <c r="E75" s="597"/>
      <c r="F75" s="597"/>
      <c r="G75" s="597"/>
      <c r="H75" s="597"/>
      <c r="I75" s="597"/>
      <c r="J75" s="597"/>
      <c r="K75" s="597"/>
    </row>
    <row r="76" spans="2:11">
      <c r="B76" s="602"/>
      <c r="C76" s="600" t="s">
        <v>187</v>
      </c>
    </row>
    <row r="77" spans="2:11">
      <c r="B77" s="602"/>
      <c r="C77" s="600" t="s">
        <v>188</v>
      </c>
    </row>
    <row r="78" spans="2:11">
      <c r="C78" s="600" t="s">
        <v>189</v>
      </c>
    </row>
    <row r="79" spans="2:11">
      <c r="B79" s="582" t="s">
        <v>858</v>
      </c>
      <c r="C79" s="600" t="s">
        <v>190</v>
      </c>
    </row>
    <row r="80" spans="2:11">
      <c r="B80" s="603" t="s">
        <v>195</v>
      </c>
      <c r="C80" s="600" t="s">
        <v>191</v>
      </c>
    </row>
    <row r="81" spans="2:3">
      <c r="B81" s="603" t="s">
        <v>196</v>
      </c>
      <c r="C81" s="600" t="s">
        <v>192</v>
      </c>
    </row>
    <row r="82" spans="2:3">
      <c r="B82" s="603" t="s">
        <v>197</v>
      </c>
      <c r="C82" s="600" t="s">
        <v>193</v>
      </c>
    </row>
    <row r="83" spans="2:3">
      <c r="B83" s="603" t="s">
        <v>198</v>
      </c>
      <c r="C83" s="600" t="s">
        <v>194</v>
      </c>
    </row>
    <row r="84" spans="2:3">
      <c r="B84" s="603" t="s">
        <v>199</v>
      </c>
    </row>
    <row r="85" spans="2:3">
      <c r="B85" s="603" t="s">
        <v>200</v>
      </c>
      <c r="C85" s="582" t="s">
        <v>859</v>
      </c>
    </row>
    <row r="86" spans="2:3">
      <c r="B86" s="603" t="s">
        <v>201</v>
      </c>
      <c r="C86" s="603" t="s">
        <v>195</v>
      </c>
    </row>
    <row r="87" spans="2:3">
      <c r="B87" s="603" t="s">
        <v>202</v>
      </c>
      <c r="C87" s="603" t="s">
        <v>196</v>
      </c>
    </row>
    <row r="88" spans="2:3">
      <c r="B88" s="603" t="s">
        <v>203</v>
      </c>
      <c r="C88" s="603" t="s">
        <v>197</v>
      </c>
    </row>
    <row r="89" spans="2:3">
      <c r="B89" s="603" t="s">
        <v>204</v>
      </c>
      <c r="C89" s="603" t="s">
        <v>198</v>
      </c>
    </row>
    <row r="90" spans="2:3">
      <c r="B90" s="603" t="s">
        <v>205</v>
      </c>
      <c r="C90" s="603" t="s">
        <v>199</v>
      </c>
    </row>
    <row r="91" spans="2:3">
      <c r="B91" s="603" t="s">
        <v>206</v>
      </c>
      <c r="C91" s="603" t="s">
        <v>200</v>
      </c>
    </row>
    <row r="92" spans="2:3">
      <c r="B92" s="603" t="s">
        <v>207</v>
      </c>
      <c r="C92" s="603" t="s">
        <v>201</v>
      </c>
    </row>
    <row r="93" spans="2:3">
      <c r="B93" s="603" t="s">
        <v>208</v>
      </c>
      <c r="C93" s="603" t="s">
        <v>202</v>
      </c>
    </row>
    <row r="94" spans="2:3">
      <c r="B94" s="603" t="s">
        <v>209</v>
      </c>
      <c r="C94" s="603" t="s">
        <v>203</v>
      </c>
    </row>
    <row r="95" spans="2:3">
      <c r="B95" s="603" t="s">
        <v>210</v>
      </c>
      <c r="C95" s="603" t="s">
        <v>204</v>
      </c>
    </row>
    <row r="96" spans="2:3">
      <c r="B96" s="603" t="s">
        <v>211</v>
      </c>
      <c r="C96" s="603" t="s">
        <v>205</v>
      </c>
    </row>
    <row r="97" spans="2:3">
      <c r="B97" s="603" t="s">
        <v>212</v>
      </c>
      <c r="C97" s="603" t="s">
        <v>206</v>
      </c>
    </row>
    <row r="98" spans="2:3">
      <c r="B98" s="603" t="s">
        <v>213</v>
      </c>
      <c r="C98" s="603" t="s">
        <v>207</v>
      </c>
    </row>
    <row r="99" spans="2:3">
      <c r="B99" s="603" t="s">
        <v>214</v>
      </c>
      <c r="C99" s="603" t="s">
        <v>208</v>
      </c>
    </row>
    <row r="100" spans="2:3">
      <c r="B100" s="603" t="s">
        <v>215</v>
      </c>
      <c r="C100" s="603" t="s">
        <v>209</v>
      </c>
    </row>
    <row r="101" spans="2:3">
      <c r="B101" s="603" t="s">
        <v>216</v>
      </c>
      <c r="C101" s="603" t="s">
        <v>210</v>
      </c>
    </row>
    <row r="102" spans="2:3">
      <c r="B102" s="603" t="s">
        <v>217</v>
      </c>
      <c r="C102" s="603" t="s">
        <v>211</v>
      </c>
    </row>
    <row r="103" spans="2:3">
      <c r="B103" s="603" t="s">
        <v>218</v>
      </c>
      <c r="C103" s="603" t="s">
        <v>212</v>
      </c>
    </row>
    <row r="104" spans="2:3">
      <c r="B104" s="603" t="s">
        <v>219</v>
      </c>
      <c r="C104" s="603" t="s">
        <v>213</v>
      </c>
    </row>
    <row r="105" spans="2:3">
      <c r="B105" s="603" t="s">
        <v>220</v>
      </c>
      <c r="C105" s="603" t="s">
        <v>214</v>
      </c>
    </row>
    <row r="106" spans="2:3">
      <c r="B106" s="603" t="s">
        <v>288</v>
      </c>
      <c r="C106" s="603" t="s">
        <v>215</v>
      </c>
    </row>
    <row r="107" spans="2:3">
      <c r="B107" s="603" t="s">
        <v>289</v>
      </c>
      <c r="C107" s="603" t="s">
        <v>216</v>
      </c>
    </row>
    <row r="108" spans="2:3">
      <c r="B108" s="603" t="s">
        <v>290</v>
      </c>
      <c r="C108" s="603" t="s">
        <v>217</v>
      </c>
    </row>
    <row r="109" spans="2:3">
      <c r="B109" s="603" t="s">
        <v>291</v>
      </c>
      <c r="C109" s="603" t="s">
        <v>218</v>
      </c>
    </row>
    <row r="110" spans="2:3">
      <c r="B110" s="603" t="s">
        <v>292</v>
      </c>
      <c r="C110" s="603" t="s">
        <v>219</v>
      </c>
    </row>
    <row r="111" spans="2:3">
      <c r="B111" s="603" t="s">
        <v>293</v>
      </c>
      <c r="C111" s="603" t="s">
        <v>220</v>
      </c>
    </row>
    <row r="112" spans="2:3">
      <c r="B112" s="603" t="s">
        <v>294</v>
      </c>
      <c r="C112" s="603" t="s">
        <v>288</v>
      </c>
    </row>
    <row r="113" spans="2:3">
      <c r="B113" s="603" t="s">
        <v>295</v>
      </c>
      <c r="C113" s="603" t="s">
        <v>289</v>
      </c>
    </row>
    <row r="114" spans="2:3">
      <c r="B114" s="603" t="s">
        <v>296</v>
      </c>
      <c r="C114" s="603" t="s">
        <v>290</v>
      </c>
    </row>
    <row r="115" spans="2:3">
      <c r="B115" s="603" t="s">
        <v>297</v>
      </c>
      <c r="C115" s="603" t="s">
        <v>291</v>
      </c>
    </row>
    <row r="116" spans="2:3">
      <c r="B116" s="603" t="s">
        <v>298</v>
      </c>
      <c r="C116" s="603" t="s">
        <v>292</v>
      </c>
    </row>
    <row r="117" spans="2:3">
      <c r="B117" s="603" t="s">
        <v>299</v>
      </c>
      <c r="C117" s="603" t="s">
        <v>293</v>
      </c>
    </row>
    <row r="118" spans="2:3">
      <c r="B118" s="603" t="s">
        <v>300</v>
      </c>
      <c r="C118" s="603" t="s">
        <v>294</v>
      </c>
    </row>
    <row r="119" spans="2:3">
      <c r="B119" s="603" t="s">
        <v>942</v>
      </c>
      <c r="C119" s="603" t="s">
        <v>295</v>
      </c>
    </row>
    <row r="120" spans="2:3">
      <c r="B120" s="603" t="s">
        <v>850</v>
      </c>
      <c r="C120" s="603" t="s">
        <v>296</v>
      </c>
    </row>
    <row r="121" spans="2:3" s="592" customFormat="1">
      <c r="B121" s="603" t="s">
        <v>851</v>
      </c>
      <c r="C121" s="603" t="s">
        <v>297</v>
      </c>
    </row>
    <row r="122" spans="2:3" s="592" customFormat="1">
      <c r="B122" s="605"/>
      <c r="C122" s="603" t="s">
        <v>298</v>
      </c>
    </row>
    <row r="123" spans="2:3" s="592" customFormat="1">
      <c r="B123" s="605"/>
      <c r="C123" s="603" t="s">
        <v>299</v>
      </c>
    </row>
    <row r="124" spans="2:3" s="592" customFormat="1">
      <c r="B124" s="605"/>
      <c r="C124" s="603" t="s">
        <v>300</v>
      </c>
    </row>
    <row r="125" spans="2:3" s="592" customFormat="1">
      <c r="B125" s="605"/>
      <c r="C125" s="603" t="s">
        <v>923</v>
      </c>
    </row>
    <row r="126" spans="2:3" s="592" customFormat="1">
      <c r="B126" s="605"/>
      <c r="C126" s="604" t="s">
        <v>942</v>
      </c>
    </row>
    <row r="127" spans="2:3" s="592" customFormat="1">
      <c r="B127" s="605"/>
      <c r="C127" s="606"/>
    </row>
    <row r="128" spans="2:3" s="592" customFormat="1">
      <c r="B128" s="605"/>
      <c r="C128" s="606"/>
    </row>
    <row r="129" spans="2:3" s="592" customFormat="1">
      <c r="B129" s="605"/>
      <c r="C129" s="606"/>
    </row>
    <row r="130" spans="2:3" s="592" customFormat="1">
      <c r="B130" s="605"/>
      <c r="C130" s="606"/>
    </row>
    <row r="131" spans="2:3" s="592" customFormat="1">
      <c r="B131" s="605"/>
      <c r="C131" s="606"/>
    </row>
    <row r="132" spans="2:3" s="592" customFormat="1">
      <c r="B132" s="605"/>
      <c r="C132" s="606"/>
    </row>
    <row r="133" spans="2:3" s="592" customFormat="1">
      <c r="B133" s="605"/>
      <c r="C133" s="606"/>
    </row>
    <row r="134" spans="2:3" s="592" customFormat="1">
      <c r="B134" s="605"/>
      <c r="C134" s="606"/>
    </row>
    <row r="135" spans="2:3" s="592" customFormat="1">
      <c r="B135" s="605"/>
      <c r="C135" s="606"/>
    </row>
    <row r="136" spans="2:3" s="592" customFormat="1">
      <c r="B136" s="605"/>
      <c r="C136" s="606"/>
    </row>
    <row r="137" spans="2:3" s="592" customFormat="1">
      <c r="B137" s="605"/>
      <c r="C137" s="606"/>
    </row>
    <row r="138" spans="2:3" s="592" customFormat="1">
      <c r="B138" s="605"/>
      <c r="C138" s="606"/>
    </row>
    <row r="139" spans="2:3" s="592" customFormat="1">
      <c r="B139" s="605"/>
      <c r="C139" s="606"/>
    </row>
    <row r="140" spans="2:3" s="592" customFormat="1">
      <c r="B140" s="605"/>
      <c r="C140" s="606"/>
    </row>
    <row r="141" spans="2:3" s="592" customFormat="1">
      <c r="B141" s="605"/>
      <c r="C141" s="606"/>
    </row>
    <row r="142" spans="2:3" s="592" customFormat="1">
      <c r="B142" s="605"/>
      <c r="C142" s="606"/>
    </row>
    <row r="143" spans="2:3" s="592" customFormat="1">
      <c r="B143" s="605"/>
      <c r="C143" s="606"/>
    </row>
    <row r="144" spans="2:3" s="592" customFormat="1">
      <c r="B144" s="605"/>
      <c r="C144" s="606"/>
    </row>
    <row r="145" spans="2:3" s="592" customFormat="1">
      <c r="B145" s="605"/>
      <c r="C145" s="606"/>
    </row>
    <row r="146" spans="2:3" s="592" customFormat="1">
      <c r="B146" s="605"/>
      <c r="C146" s="606"/>
    </row>
    <row r="147" spans="2:3" s="592" customFormat="1">
      <c r="B147" s="605"/>
      <c r="C147" s="606"/>
    </row>
    <row r="148" spans="2:3" s="592" customFormat="1">
      <c r="B148" s="605"/>
      <c r="C148" s="606"/>
    </row>
    <row r="149" spans="2:3" s="592" customFormat="1">
      <c r="B149" s="605"/>
      <c r="C149" s="606"/>
    </row>
    <row r="150" spans="2:3" s="592" customFormat="1">
      <c r="B150" s="605"/>
      <c r="C150" s="606"/>
    </row>
    <row r="151" spans="2:3" s="592" customFormat="1">
      <c r="B151" s="605"/>
      <c r="C151" s="606"/>
    </row>
    <row r="152" spans="2:3" s="592" customFormat="1">
      <c r="B152" s="605"/>
      <c r="C152" s="606"/>
    </row>
    <row r="153" spans="2:3" s="592" customFormat="1">
      <c r="B153" s="605"/>
      <c r="C153" s="606"/>
    </row>
    <row r="154" spans="2:3" s="592" customFormat="1">
      <c r="B154" s="605"/>
      <c r="C154" s="606"/>
    </row>
    <row r="155" spans="2:3" s="592" customFormat="1">
      <c r="B155" s="605"/>
      <c r="C155" s="606"/>
    </row>
    <row r="156" spans="2:3" s="592" customFormat="1">
      <c r="B156" s="605"/>
      <c r="C156" s="606"/>
    </row>
    <row r="157" spans="2:3" s="592" customFormat="1">
      <c r="B157" s="605"/>
      <c r="C157" s="606"/>
    </row>
    <row r="158" spans="2:3" s="592" customFormat="1">
      <c r="B158" s="605"/>
      <c r="C158" s="606"/>
    </row>
    <row r="159" spans="2:3" s="592" customFormat="1">
      <c r="B159" s="605"/>
      <c r="C159" s="606"/>
    </row>
    <row r="160" spans="2:3" s="592" customFormat="1">
      <c r="B160" s="605"/>
      <c r="C160" s="606"/>
    </row>
    <row r="161" spans="2:3" s="592" customFormat="1">
      <c r="B161" s="605"/>
      <c r="C161" s="606"/>
    </row>
    <row r="162" spans="2:3" s="592" customFormat="1">
      <c r="B162" s="605"/>
      <c r="C162" s="606"/>
    </row>
    <row r="163" spans="2:3" s="592" customFormat="1">
      <c r="B163" s="605"/>
      <c r="C163" s="606"/>
    </row>
    <row r="164" spans="2:3" s="592" customFormat="1">
      <c r="B164" s="605"/>
      <c r="C164" s="606"/>
    </row>
    <row r="165" spans="2:3" s="592" customFormat="1">
      <c r="B165" s="605"/>
      <c r="C165" s="606"/>
    </row>
    <row r="166" spans="2:3" s="592" customFormat="1">
      <c r="B166" s="605"/>
      <c r="C166" s="606"/>
    </row>
    <row r="167" spans="2:3" s="592" customFormat="1">
      <c r="B167" s="605"/>
      <c r="C167" s="606"/>
    </row>
    <row r="168" spans="2:3" s="592" customFormat="1">
      <c r="B168" s="605"/>
      <c r="C168" s="606"/>
    </row>
    <row r="169" spans="2:3" s="592" customFormat="1">
      <c r="B169" s="605"/>
      <c r="C169" s="606"/>
    </row>
    <row r="170" spans="2:3" s="592" customFormat="1">
      <c r="B170" s="605"/>
      <c r="C170" s="606"/>
    </row>
    <row r="171" spans="2:3" s="592" customFormat="1">
      <c r="B171" s="605"/>
      <c r="C171" s="606"/>
    </row>
    <row r="172" spans="2:3" s="592" customFormat="1">
      <c r="B172" s="605"/>
      <c r="C172" s="606"/>
    </row>
    <row r="173" spans="2:3" s="592" customFormat="1">
      <c r="B173" s="605"/>
      <c r="C173" s="606"/>
    </row>
    <row r="174" spans="2:3" s="592" customFormat="1">
      <c r="B174" s="605"/>
      <c r="C174" s="606"/>
    </row>
    <row r="175" spans="2:3" s="592" customFormat="1">
      <c r="B175" s="605"/>
      <c r="C175" s="606"/>
    </row>
    <row r="176" spans="2:3" s="592" customFormat="1">
      <c r="B176" s="605"/>
      <c r="C176" s="606"/>
    </row>
    <row r="177" spans="2:3" s="592" customFormat="1">
      <c r="B177" s="605"/>
      <c r="C177" s="606"/>
    </row>
    <row r="178" spans="2:3" s="592" customFormat="1">
      <c r="B178" s="605"/>
      <c r="C178" s="606"/>
    </row>
    <row r="179" spans="2:3" s="592" customFormat="1">
      <c r="B179" s="605"/>
      <c r="C179" s="606"/>
    </row>
    <row r="180" spans="2:3" s="592" customFormat="1">
      <c r="B180" s="605"/>
      <c r="C180" s="606"/>
    </row>
    <row r="181" spans="2:3" s="592" customFormat="1">
      <c r="B181" s="605"/>
      <c r="C181" s="606"/>
    </row>
    <row r="182" spans="2:3" s="592" customFormat="1">
      <c r="B182" s="605"/>
      <c r="C182" s="606"/>
    </row>
    <row r="183" spans="2:3" s="592" customFormat="1">
      <c r="C183" s="606"/>
    </row>
    <row r="184" spans="2:3" s="592" customFormat="1">
      <c r="B184" s="607"/>
      <c r="C184" s="606"/>
    </row>
    <row r="185" spans="2:3" s="592" customFormat="1">
      <c r="B185" s="608"/>
      <c r="C185" s="606"/>
    </row>
    <row r="186" spans="2:3" s="592" customFormat="1">
      <c r="B186" s="608"/>
      <c r="C186" s="606"/>
    </row>
    <row r="187" spans="2:3" s="592" customFormat="1">
      <c r="B187" s="608"/>
      <c r="C187" s="606"/>
    </row>
    <row r="188" spans="2:3" s="592" customFormat="1">
      <c r="B188" s="608"/>
      <c r="C188" s="606"/>
    </row>
    <row r="189" spans="2:3" s="592" customFormat="1">
      <c r="B189" s="608"/>
      <c r="C189" s="606"/>
    </row>
    <row r="190" spans="2:3" s="592" customFormat="1">
      <c r="B190" s="608"/>
      <c r="C190" s="606"/>
    </row>
    <row r="191" spans="2:3" s="592" customFormat="1">
      <c r="B191" s="608"/>
      <c r="C191" s="606"/>
    </row>
    <row r="192" spans="2:3" s="592" customFormat="1">
      <c r="B192" s="608"/>
      <c r="C192" s="606"/>
    </row>
    <row r="193" spans="2:3" s="592" customFormat="1">
      <c r="B193" s="608"/>
      <c r="C193" s="606"/>
    </row>
    <row r="194" spans="2:3" s="592" customFormat="1">
      <c r="B194" s="608"/>
      <c r="C194" s="606"/>
    </row>
    <row r="195" spans="2:3" s="592" customFormat="1">
      <c r="B195" s="608"/>
      <c r="C195" s="606"/>
    </row>
    <row r="196" spans="2:3" s="592" customFormat="1">
      <c r="B196" s="608"/>
      <c r="C196" s="606"/>
    </row>
    <row r="197" spans="2:3" s="592" customFormat="1">
      <c r="B197" s="608"/>
      <c r="C197" s="606"/>
    </row>
    <row r="198" spans="2:3" s="592" customFormat="1">
      <c r="B198" s="608"/>
      <c r="C198" s="606"/>
    </row>
    <row r="199" spans="2:3" s="592" customFormat="1">
      <c r="B199" s="608"/>
      <c r="C199" s="606"/>
    </row>
    <row r="200" spans="2:3" s="592" customFormat="1">
      <c r="B200" s="608"/>
      <c r="C200" s="606"/>
    </row>
    <row r="201" spans="2:3" s="592" customFormat="1">
      <c r="B201" s="608"/>
      <c r="C201" s="606"/>
    </row>
    <row r="202" spans="2:3" s="592" customFormat="1">
      <c r="B202" s="609"/>
      <c r="C202" s="606"/>
    </row>
    <row r="203" spans="2:3" s="592" customFormat="1">
      <c r="B203" s="610"/>
      <c r="C203" s="606"/>
    </row>
    <row r="204" spans="2:3" s="592" customFormat="1">
      <c r="B204" s="607"/>
      <c r="C204" s="606"/>
    </row>
    <row r="205" spans="2:3" s="592" customFormat="1">
      <c r="B205" s="611"/>
      <c r="C205" s="606"/>
    </row>
    <row r="206" spans="2:3" s="592" customFormat="1">
      <c r="B206" s="611"/>
      <c r="C206" s="606"/>
    </row>
    <row r="207" spans="2:3" s="592" customFormat="1">
      <c r="B207" s="611"/>
      <c r="C207" s="606"/>
    </row>
    <row r="208" spans="2:3" s="592" customFormat="1">
      <c r="B208" s="611"/>
      <c r="C208" s="606"/>
    </row>
    <row r="209" spans="2:3" s="592" customFormat="1">
      <c r="B209" s="611"/>
      <c r="C209" s="606"/>
    </row>
    <row r="210" spans="2:3" s="592" customFormat="1">
      <c r="B210" s="611"/>
      <c r="C210" s="606"/>
    </row>
    <row r="211" spans="2:3" s="592" customFormat="1">
      <c r="C211" s="606"/>
    </row>
    <row r="212" spans="2:3" s="592" customFormat="1">
      <c r="C212" s="606"/>
    </row>
    <row r="213" spans="2:3" s="592" customFormat="1">
      <c r="C213" s="606"/>
    </row>
    <row r="214" spans="2:3" s="592" customFormat="1">
      <c r="C214" s="606"/>
    </row>
    <row r="215" spans="2:3" s="592" customFormat="1">
      <c r="C215" s="606"/>
    </row>
    <row r="216" spans="2:3" s="592" customFormat="1">
      <c r="C216" s="606"/>
    </row>
    <row r="217" spans="2:3" s="592" customFormat="1">
      <c r="C217" s="606"/>
    </row>
    <row r="218" spans="2:3" s="592" customFormat="1">
      <c r="C218" s="606"/>
    </row>
    <row r="219" spans="2:3" s="592" customFormat="1">
      <c r="C219" s="606"/>
    </row>
    <row r="220" spans="2:3" s="592" customFormat="1">
      <c r="C220" s="606"/>
    </row>
    <row r="221" spans="2:3" s="592" customFormat="1">
      <c r="C221" s="606"/>
    </row>
    <row r="222" spans="2:3" s="592" customFormat="1">
      <c r="C222" s="606"/>
    </row>
    <row r="223" spans="2:3" s="592" customFormat="1">
      <c r="C223" s="606"/>
    </row>
    <row r="224" spans="2:3" s="592" customFormat="1">
      <c r="C224" s="606"/>
    </row>
    <row r="225" spans="3:3" s="592" customFormat="1">
      <c r="C225" s="606"/>
    </row>
    <row r="226" spans="3:3" s="592" customFormat="1">
      <c r="C226" s="606"/>
    </row>
    <row r="227" spans="3:3" s="592" customFormat="1">
      <c r="C227" s="606"/>
    </row>
    <row r="228" spans="3:3" s="592" customFormat="1">
      <c r="C228" s="606"/>
    </row>
    <row r="229" spans="3:3" s="592" customFormat="1">
      <c r="C229" s="606"/>
    </row>
    <row r="230" spans="3:3" s="592" customFormat="1">
      <c r="C230" s="606"/>
    </row>
    <row r="231" spans="3:3" s="592" customFormat="1">
      <c r="C231" s="606"/>
    </row>
    <row r="232" spans="3:3" s="592" customFormat="1">
      <c r="C232" s="606"/>
    </row>
    <row r="233" spans="3:3" s="592" customFormat="1">
      <c r="C233" s="606"/>
    </row>
    <row r="234" spans="3:3" s="592" customFormat="1">
      <c r="C234" s="606"/>
    </row>
    <row r="235" spans="3:3" s="592" customFormat="1">
      <c r="C235" s="606"/>
    </row>
    <row r="236" spans="3:3" s="592" customFormat="1">
      <c r="C236" s="606"/>
    </row>
    <row r="237" spans="3:3" s="592" customFormat="1">
      <c r="C237" s="606"/>
    </row>
    <row r="238" spans="3:3" s="592" customFormat="1">
      <c r="C238" s="606"/>
    </row>
    <row r="239" spans="3:3" s="592" customFormat="1">
      <c r="C239" s="606"/>
    </row>
    <row r="240" spans="3:3" s="592" customFormat="1">
      <c r="C240" s="606"/>
    </row>
    <row r="241" spans="3:3" s="592" customFormat="1">
      <c r="C241" s="606"/>
    </row>
    <row r="242" spans="3:3" s="592" customFormat="1">
      <c r="C242" s="606"/>
    </row>
    <row r="243" spans="3:3" s="592" customFormat="1">
      <c r="C243" s="606"/>
    </row>
    <row r="244" spans="3:3" s="592" customFormat="1">
      <c r="C244" s="606"/>
    </row>
    <row r="245" spans="3:3" s="592" customFormat="1">
      <c r="C245" s="606"/>
    </row>
    <row r="246" spans="3:3" s="592" customFormat="1">
      <c r="C246" s="606"/>
    </row>
    <row r="247" spans="3:3" s="592" customFormat="1">
      <c r="C247" s="606"/>
    </row>
    <row r="248" spans="3:3" s="592" customFormat="1">
      <c r="C248" s="606"/>
    </row>
    <row r="249" spans="3:3" s="592" customFormat="1">
      <c r="C249" s="606"/>
    </row>
    <row r="250" spans="3:3" s="592" customFormat="1">
      <c r="C250" s="606"/>
    </row>
    <row r="251" spans="3:3" s="592" customFormat="1"/>
    <row r="252" spans="3:3" s="592" customFormat="1"/>
    <row r="253" spans="3:3" s="592" customFormat="1"/>
    <row r="254" spans="3:3" s="592" customFormat="1">
      <c r="C254" s="612"/>
    </row>
    <row r="255" spans="3:3" s="592" customFormat="1">
      <c r="C255" s="613"/>
    </row>
    <row r="256" spans="3:3" s="592" customFormat="1">
      <c r="C256" s="613"/>
    </row>
    <row r="257" spans="2:3" s="592" customFormat="1">
      <c r="C257" s="613"/>
    </row>
    <row r="258" spans="2:3" s="592" customFormat="1">
      <c r="C258" s="613"/>
    </row>
    <row r="259" spans="2:3" s="592" customFormat="1">
      <c r="C259" s="614"/>
    </row>
    <row r="260" spans="2:3" s="592" customFormat="1">
      <c r="C260" s="606"/>
    </row>
    <row r="261" spans="2:3" s="592" customFormat="1">
      <c r="C261" s="606"/>
    </row>
    <row r="262" spans="2:3" s="592" customFormat="1">
      <c r="C262" s="606"/>
    </row>
    <row r="263" spans="2:3" s="592" customFormat="1">
      <c r="C263" s="606"/>
    </row>
    <row r="264" spans="2:3" s="592" customFormat="1">
      <c r="C264" s="606"/>
    </row>
    <row r="265" spans="2:3" s="592" customFormat="1">
      <c r="C265" s="606"/>
    </row>
    <row r="266" spans="2:3" s="592" customFormat="1">
      <c r="C266" s="606"/>
    </row>
    <row r="267" spans="2:3" s="592" customFormat="1">
      <c r="C267" s="606"/>
    </row>
    <row r="268" spans="2:3" s="592" customFormat="1">
      <c r="C268" s="606"/>
    </row>
    <row r="269" spans="2:3" s="592" customFormat="1">
      <c r="C269" s="606"/>
    </row>
    <row r="270" spans="2:3">
      <c r="B270" s="592"/>
      <c r="C270" s="606"/>
    </row>
    <row r="271" spans="2:3">
      <c r="C271" s="606"/>
    </row>
    <row r="272" spans="2:3">
      <c r="C272" s="606"/>
    </row>
    <row r="273" spans="3:3">
      <c r="C273" s="606"/>
    </row>
    <row r="274" spans="3:3">
      <c r="C274" s="612"/>
    </row>
    <row r="275" spans="3:3">
      <c r="C275" s="613"/>
    </row>
    <row r="276" spans="3:3">
      <c r="C276" s="613"/>
    </row>
    <row r="277" spans="3:3">
      <c r="C277" s="61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F64"/>
  <sheetViews>
    <sheetView topLeftCell="A61" workbookViewId="0">
      <selection activeCell="C76" sqref="C76:C83"/>
    </sheetView>
  </sheetViews>
  <sheetFormatPr defaultColWidth="9.375" defaultRowHeight="19.8"/>
  <cols>
    <col min="1" max="1" width="35.5" style="498" bestFit="1" customWidth="1"/>
    <col min="2" max="2" width="48.875" style="498" bestFit="1" customWidth="1"/>
    <col min="3" max="3" width="52.5" style="498" bestFit="1" customWidth="1"/>
    <col min="4" max="4" width="50.5" style="498" customWidth="1"/>
    <col min="5" max="5" width="14.625" style="498" bestFit="1" customWidth="1"/>
    <col min="6" max="6" width="55.5" style="498" bestFit="1" customWidth="1"/>
    <col min="7" max="16384" width="9.375" style="498"/>
  </cols>
  <sheetData>
    <row r="1" spans="1:6" ht="29.25" customHeight="1">
      <c r="E1" s="498" t="s">
        <v>674</v>
      </c>
      <c r="F1" s="498" t="s">
        <v>673</v>
      </c>
    </row>
    <row r="2" spans="1:6" ht="24.6">
      <c r="A2" s="535" t="s">
        <v>16</v>
      </c>
      <c r="B2" s="534" t="s">
        <v>17</v>
      </c>
      <c r="C2" s="533" t="s">
        <v>671</v>
      </c>
      <c r="D2" s="532" t="s">
        <v>672</v>
      </c>
      <c r="E2" s="531">
        <v>4101010010</v>
      </c>
      <c r="F2" s="498" t="s">
        <v>18</v>
      </c>
    </row>
    <row r="3" spans="1:6" ht="24.6">
      <c r="A3" s="535" t="s">
        <v>16</v>
      </c>
      <c r="B3" s="534" t="s">
        <v>17</v>
      </c>
      <c r="C3" s="533" t="s">
        <v>671</v>
      </c>
      <c r="D3" s="532" t="s">
        <v>670</v>
      </c>
      <c r="E3" s="531">
        <v>4101010020</v>
      </c>
      <c r="F3" s="498" t="s">
        <v>669</v>
      </c>
    </row>
    <row r="4" spans="1:6" ht="24.6">
      <c r="A4" s="535" t="s">
        <v>16</v>
      </c>
      <c r="B4" s="534" t="s">
        <v>17</v>
      </c>
      <c r="C4" s="533" t="s">
        <v>662</v>
      </c>
      <c r="D4" s="532" t="s">
        <v>668</v>
      </c>
      <c r="E4" s="531">
        <v>4101030010</v>
      </c>
      <c r="F4" s="498" t="s">
        <v>667</v>
      </c>
    </row>
    <row r="5" spans="1:6" ht="24.6">
      <c r="A5" s="535" t="s">
        <v>16</v>
      </c>
      <c r="B5" s="534" t="s">
        <v>17</v>
      </c>
      <c r="C5" s="533" t="s">
        <v>662</v>
      </c>
      <c r="D5" s="532" t="s">
        <v>666</v>
      </c>
      <c r="E5" s="531">
        <v>4101030020</v>
      </c>
      <c r="F5" s="498" t="s">
        <v>665</v>
      </c>
    </row>
    <row r="6" spans="1:6" ht="24.6">
      <c r="A6" s="535" t="s">
        <v>16</v>
      </c>
      <c r="B6" s="534" t="s">
        <v>17</v>
      </c>
      <c r="C6" s="533" t="s">
        <v>662</v>
      </c>
      <c r="D6" s="532" t="s">
        <v>664</v>
      </c>
      <c r="E6" s="531">
        <v>4101030030</v>
      </c>
      <c r="F6" s="498" t="s">
        <v>663</v>
      </c>
    </row>
    <row r="7" spans="1:6" ht="24.6">
      <c r="A7" s="535" t="s">
        <v>16</v>
      </c>
      <c r="B7" s="534" t="s">
        <v>17</v>
      </c>
      <c r="C7" s="533" t="s">
        <v>662</v>
      </c>
      <c r="D7" s="532" t="s">
        <v>661</v>
      </c>
      <c r="E7" s="531">
        <v>4101030040</v>
      </c>
      <c r="F7" s="498" t="s">
        <v>660</v>
      </c>
    </row>
    <row r="8" spans="1:6" ht="24.6">
      <c r="A8" s="535" t="s">
        <v>16</v>
      </c>
      <c r="B8" s="534" t="s">
        <v>17</v>
      </c>
      <c r="C8" s="533" t="s">
        <v>657</v>
      </c>
      <c r="D8" s="532" t="s">
        <v>659</v>
      </c>
      <c r="E8" s="531">
        <v>4101020010</v>
      </c>
      <c r="F8" s="498" t="s">
        <v>658</v>
      </c>
    </row>
    <row r="9" spans="1:6" ht="24.6">
      <c r="A9" s="535" t="s">
        <v>16</v>
      </c>
      <c r="B9" s="534" t="s">
        <v>17</v>
      </c>
      <c r="C9" s="533" t="s">
        <v>657</v>
      </c>
      <c r="D9" s="532" t="s">
        <v>656</v>
      </c>
      <c r="E9" s="531">
        <v>4101029990</v>
      </c>
      <c r="F9" s="498" t="s">
        <v>655</v>
      </c>
    </row>
    <row r="10" spans="1:6" ht="24.6">
      <c r="A10" s="535" t="s">
        <v>16</v>
      </c>
      <c r="B10" s="534" t="s">
        <v>21</v>
      </c>
      <c r="C10" s="533" t="s">
        <v>622</v>
      </c>
      <c r="D10" s="532" t="s">
        <v>654</v>
      </c>
      <c r="E10" s="531">
        <v>4102010010</v>
      </c>
      <c r="F10" s="498" t="s">
        <v>653</v>
      </c>
    </row>
    <row r="11" spans="1:6" ht="24.6">
      <c r="A11" s="535" t="s">
        <v>16</v>
      </c>
      <c r="B11" s="534" t="s">
        <v>21</v>
      </c>
      <c r="C11" s="533" t="s">
        <v>622</v>
      </c>
      <c r="D11" s="532" t="s">
        <v>652</v>
      </c>
      <c r="E11" s="531">
        <v>4102010020</v>
      </c>
      <c r="F11" s="498" t="s">
        <v>651</v>
      </c>
    </row>
    <row r="12" spans="1:6" ht="24.6">
      <c r="A12" s="535" t="s">
        <v>16</v>
      </c>
      <c r="B12" s="534" t="s">
        <v>21</v>
      </c>
      <c r="C12" s="533" t="s">
        <v>622</v>
      </c>
      <c r="D12" s="532" t="s">
        <v>650</v>
      </c>
      <c r="E12" s="531">
        <v>4102010030</v>
      </c>
      <c r="F12" s="498" t="s">
        <v>649</v>
      </c>
    </row>
    <row r="13" spans="1:6" ht="24.6">
      <c r="A13" s="535" t="s">
        <v>16</v>
      </c>
      <c r="B13" s="534" t="s">
        <v>21</v>
      </c>
      <c r="C13" s="533" t="s">
        <v>622</v>
      </c>
      <c r="D13" s="532" t="s">
        <v>648</v>
      </c>
      <c r="E13" s="531">
        <v>4102010040</v>
      </c>
      <c r="F13" s="498" t="s">
        <v>647</v>
      </c>
    </row>
    <row r="14" spans="1:6" ht="24.6">
      <c r="A14" s="535" t="s">
        <v>16</v>
      </c>
      <c r="B14" s="534" t="s">
        <v>21</v>
      </c>
      <c r="C14" s="533" t="s">
        <v>622</v>
      </c>
      <c r="D14" s="532" t="s">
        <v>646</v>
      </c>
      <c r="E14" s="531">
        <v>4102010050</v>
      </c>
      <c r="F14" s="498" t="s">
        <v>645</v>
      </c>
    </row>
    <row r="15" spans="1:6" ht="24.6">
      <c r="A15" s="535" t="s">
        <v>16</v>
      </c>
      <c r="B15" s="534" t="s">
        <v>21</v>
      </c>
      <c r="C15" s="533" t="s">
        <v>622</v>
      </c>
      <c r="D15" s="532" t="s">
        <v>644</v>
      </c>
      <c r="E15" s="531">
        <v>4102010060</v>
      </c>
      <c r="F15" s="498" t="s">
        <v>643</v>
      </c>
    </row>
    <row r="16" spans="1:6" ht="24.6">
      <c r="A16" s="535" t="s">
        <v>16</v>
      </c>
      <c r="B16" s="534" t="s">
        <v>21</v>
      </c>
      <c r="C16" s="533" t="s">
        <v>622</v>
      </c>
      <c r="D16" s="532" t="s">
        <v>642</v>
      </c>
      <c r="E16" s="531">
        <v>4102010070</v>
      </c>
      <c r="F16" s="498" t="s">
        <v>641</v>
      </c>
    </row>
    <row r="17" spans="1:6" ht="24.6">
      <c r="A17" s="535" t="s">
        <v>16</v>
      </c>
      <c r="B17" s="534" t="s">
        <v>21</v>
      </c>
      <c r="C17" s="533" t="s">
        <v>622</v>
      </c>
      <c r="D17" s="532" t="s">
        <v>640</v>
      </c>
      <c r="E17" s="531">
        <v>4102010080</v>
      </c>
      <c r="F17" s="498" t="s">
        <v>639</v>
      </c>
    </row>
    <row r="18" spans="1:6" ht="24.6">
      <c r="A18" s="535" t="s">
        <v>16</v>
      </c>
      <c r="B18" s="534" t="s">
        <v>21</v>
      </c>
      <c r="C18" s="533" t="s">
        <v>622</v>
      </c>
      <c r="D18" s="532" t="s">
        <v>638</v>
      </c>
      <c r="E18" s="531">
        <v>4102010090</v>
      </c>
      <c r="F18" s="498" t="s">
        <v>637</v>
      </c>
    </row>
    <row r="19" spans="1:6" ht="24.6">
      <c r="A19" s="535" t="s">
        <v>16</v>
      </c>
      <c r="B19" s="534" t="s">
        <v>21</v>
      </c>
      <c r="C19" s="533" t="s">
        <v>622</v>
      </c>
      <c r="D19" s="532" t="s">
        <v>636</v>
      </c>
      <c r="E19" s="531">
        <v>4102010100</v>
      </c>
      <c r="F19" s="498" t="s">
        <v>635</v>
      </c>
    </row>
    <row r="20" spans="1:6" ht="24.6">
      <c r="A20" s="535" t="s">
        <v>16</v>
      </c>
      <c r="B20" s="534" t="s">
        <v>21</v>
      </c>
      <c r="C20" s="533" t="s">
        <v>622</v>
      </c>
      <c r="D20" s="532" t="s">
        <v>634</v>
      </c>
      <c r="E20" s="531">
        <v>4102010110</v>
      </c>
      <c r="F20" s="498" t="s">
        <v>633</v>
      </c>
    </row>
    <row r="21" spans="1:6" ht="24.6">
      <c r="A21" s="535" t="s">
        <v>16</v>
      </c>
      <c r="B21" s="534" t="s">
        <v>21</v>
      </c>
      <c r="C21" s="533" t="s">
        <v>622</v>
      </c>
      <c r="D21" s="532" t="s">
        <v>632</v>
      </c>
      <c r="E21" s="531">
        <v>4102010120</v>
      </c>
      <c r="F21" s="498" t="s">
        <v>631</v>
      </c>
    </row>
    <row r="22" spans="1:6" ht="24.6">
      <c r="A22" s="535" t="s">
        <v>16</v>
      </c>
      <c r="B22" s="534" t="s">
        <v>21</v>
      </c>
      <c r="C22" s="533" t="s">
        <v>622</v>
      </c>
      <c r="D22" s="532" t="s">
        <v>630</v>
      </c>
      <c r="E22" s="531">
        <v>4102010130</v>
      </c>
      <c r="F22" s="498" t="s">
        <v>629</v>
      </c>
    </row>
    <row r="23" spans="1:6" ht="24.6">
      <c r="A23" s="535" t="s">
        <v>16</v>
      </c>
      <c r="B23" s="534" t="s">
        <v>21</v>
      </c>
      <c r="C23" s="533" t="s">
        <v>622</v>
      </c>
      <c r="D23" s="532" t="s">
        <v>628</v>
      </c>
      <c r="E23" s="531">
        <v>4102010140</v>
      </c>
      <c r="F23" s="498" t="s">
        <v>627</v>
      </c>
    </row>
    <row r="24" spans="1:6" ht="24.6">
      <c r="A24" s="535" t="s">
        <v>16</v>
      </c>
      <c r="B24" s="534" t="s">
        <v>21</v>
      </c>
      <c r="C24" s="533" t="s">
        <v>622</v>
      </c>
      <c r="D24" s="532" t="s">
        <v>626</v>
      </c>
      <c r="E24" s="531">
        <v>4102010150</v>
      </c>
      <c r="F24" s="498" t="s">
        <v>625</v>
      </c>
    </row>
    <row r="25" spans="1:6" ht="24.6">
      <c r="A25" s="535" t="s">
        <v>16</v>
      </c>
      <c r="B25" s="534" t="s">
        <v>21</v>
      </c>
      <c r="C25" s="533" t="s">
        <v>622</v>
      </c>
      <c r="D25" s="532" t="s">
        <v>624</v>
      </c>
      <c r="E25" s="531">
        <v>4102010160</v>
      </c>
      <c r="F25" s="498" t="s">
        <v>623</v>
      </c>
    </row>
    <row r="26" spans="1:6" ht="24.6">
      <c r="A26" s="535" t="s">
        <v>16</v>
      </c>
      <c r="B26" s="534" t="s">
        <v>21</v>
      </c>
      <c r="C26" s="533" t="s">
        <v>622</v>
      </c>
      <c r="D26" s="532" t="s">
        <v>621</v>
      </c>
      <c r="E26" s="531">
        <v>4102019990</v>
      </c>
      <c r="F26" s="498" t="s">
        <v>620</v>
      </c>
    </row>
    <row r="27" spans="1:6" ht="24.6">
      <c r="A27" s="535" t="s">
        <v>16</v>
      </c>
      <c r="B27" s="534" t="s">
        <v>21</v>
      </c>
      <c r="C27" s="533" t="s">
        <v>617</v>
      </c>
      <c r="D27" s="532" t="s">
        <v>619</v>
      </c>
      <c r="E27" s="531">
        <v>4102020010</v>
      </c>
      <c r="F27" s="498" t="s">
        <v>618</v>
      </c>
    </row>
    <row r="28" spans="1:6" ht="24.6">
      <c r="A28" s="535" t="s">
        <v>16</v>
      </c>
      <c r="B28" s="534" t="s">
        <v>21</v>
      </c>
      <c r="C28" s="533" t="s">
        <v>617</v>
      </c>
      <c r="D28" s="532" t="s">
        <v>616</v>
      </c>
      <c r="E28" s="531">
        <v>4102020020</v>
      </c>
      <c r="F28" s="498" t="s">
        <v>615</v>
      </c>
    </row>
    <row r="29" spans="1:6" ht="24.6">
      <c r="A29" s="535" t="s">
        <v>16</v>
      </c>
      <c r="B29" s="534" t="s">
        <v>24</v>
      </c>
      <c r="C29" s="533" t="s">
        <v>604</v>
      </c>
      <c r="D29" s="532" t="s">
        <v>614</v>
      </c>
      <c r="E29" s="531">
        <v>4103010010</v>
      </c>
      <c r="F29" s="498" t="s">
        <v>613</v>
      </c>
    </row>
    <row r="30" spans="1:6" ht="24.6">
      <c r="A30" s="535" t="s">
        <v>16</v>
      </c>
      <c r="B30" s="534" t="s">
        <v>24</v>
      </c>
      <c r="C30" s="533" t="s">
        <v>604</v>
      </c>
      <c r="D30" s="532" t="s">
        <v>612</v>
      </c>
      <c r="E30" s="531">
        <v>4103010020</v>
      </c>
      <c r="F30" s="498" t="s">
        <v>611</v>
      </c>
    </row>
    <row r="31" spans="1:6" ht="24.6">
      <c r="A31" s="535" t="s">
        <v>16</v>
      </c>
      <c r="B31" s="534" t="s">
        <v>24</v>
      </c>
      <c r="C31" s="533" t="s">
        <v>604</v>
      </c>
      <c r="D31" s="532" t="s">
        <v>610</v>
      </c>
      <c r="E31" s="531">
        <v>4103010030</v>
      </c>
      <c r="F31" s="498" t="s">
        <v>609</v>
      </c>
    </row>
    <row r="32" spans="1:6" ht="24.6">
      <c r="A32" s="535" t="s">
        <v>16</v>
      </c>
      <c r="B32" s="534" t="s">
        <v>24</v>
      </c>
      <c r="C32" s="533" t="s">
        <v>604</v>
      </c>
      <c r="D32" s="532" t="s">
        <v>608</v>
      </c>
      <c r="E32" s="531">
        <v>4103010040</v>
      </c>
      <c r="F32" s="498" t="s">
        <v>607</v>
      </c>
    </row>
    <row r="33" spans="1:6" ht="24.6">
      <c r="A33" s="535" t="s">
        <v>16</v>
      </c>
      <c r="B33" s="534" t="s">
        <v>24</v>
      </c>
      <c r="C33" s="533" t="s">
        <v>604</v>
      </c>
      <c r="D33" s="532" t="s">
        <v>606</v>
      </c>
      <c r="E33" s="531">
        <v>4103010050</v>
      </c>
      <c r="F33" s="498" t="s">
        <v>605</v>
      </c>
    </row>
    <row r="34" spans="1:6" ht="24.6">
      <c r="A34" s="535" t="s">
        <v>16</v>
      </c>
      <c r="B34" s="534" t="s">
        <v>24</v>
      </c>
      <c r="C34" s="533" t="s">
        <v>604</v>
      </c>
      <c r="D34" s="532" t="s">
        <v>603</v>
      </c>
      <c r="E34" s="531">
        <v>4103019990</v>
      </c>
      <c r="F34" s="498" t="s">
        <v>602</v>
      </c>
    </row>
    <row r="35" spans="1:6" ht="24.6">
      <c r="A35" s="535" t="s">
        <v>16</v>
      </c>
      <c r="B35" s="534" t="s">
        <v>25</v>
      </c>
      <c r="C35" s="533" t="s">
        <v>595</v>
      </c>
      <c r="D35" s="532" t="s">
        <v>1020</v>
      </c>
      <c r="E35" s="531">
        <v>4105010010</v>
      </c>
      <c r="F35" s="498" t="s">
        <v>1021</v>
      </c>
    </row>
    <row r="36" spans="1:6" ht="24.6">
      <c r="A36" s="535" t="s">
        <v>16</v>
      </c>
      <c r="B36" s="534" t="s">
        <v>25</v>
      </c>
      <c r="C36" s="533" t="s">
        <v>595</v>
      </c>
      <c r="D36" s="532" t="s">
        <v>601</v>
      </c>
      <c r="E36" s="531">
        <v>4105010020</v>
      </c>
      <c r="F36" s="498" t="s">
        <v>600</v>
      </c>
    </row>
    <row r="37" spans="1:6" ht="24.6">
      <c r="A37" s="535" t="s">
        <v>16</v>
      </c>
      <c r="B37" s="534" t="s">
        <v>25</v>
      </c>
      <c r="C37" s="533" t="s">
        <v>595</v>
      </c>
      <c r="D37" s="532" t="s">
        <v>599</v>
      </c>
      <c r="E37" s="531">
        <v>4105010030</v>
      </c>
      <c r="F37" s="498" t="s">
        <v>598</v>
      </c>
    </row>
    <row r="38" spans="1:6" ht="24.6">
      <c r="A38" s="535" t="s">
        <v>16</v>
      </c>
      <c r="B38" s="534" t="s">
        <v>25</v>
      </c>
      <c r="C38" s="533" t="s">
        <v>595</v>
      </c>
      <c r="D38" s="532" t="s">
        <v>597</v>
      </c>
      <c r="E38" s="531">
        <v>4105010050</v>
      </c>
      <c r="F38" s="498" t="s">
        <v>596</v>
      </c>
    </row>
    <row r="39" spans="1:6" ht="24.6">
      <c r="A39" s="535" t="s">
        <v>16</v>
      </c>
      <c r="B39" s="534" t="s">
        <v>25</v>
      </c>
      <c r="C39" s="533" t="s">
        <v>595</v>
      </c>
      <c r="D39" s="532" t="s">
        <v>594</v>
      </c>
      <c r="E39" s="531">
        <v>4105019990</v>
      </c>
      <c r="F39" s="498" t="s">
        <v>593</v>
      </c>
    </row>
    <row r="40" spans="1:6" ht="24.6">
      <c r="A40" s="535" t="s">
        <v>16</v>
      </c>
      <c r="B40" s="534" t="s">
        <v>27</v>
      </c>
      <c r="C40" s="533" t="s">
        <v>584</v>
      </c>
      <c r="D40" s="532" t="s">
        <v>592</v>
      </c>
      <c r="E40" s="531">
        <v>4106010010</v>
      </c>
      <c r="F40" s="498" t="s">
        <v>591</v>
      </c>
    </row>
    <row r="41" spans="1:6" ht="24.6">
      <c r="A41" s="535" t="s">
        <v>16</v>
      </c>
      <c r="B41" s="534" t="s">
        <v>27</v>
      </c>
      <c r="C41" s="533" t="s">
        <v>584</v>
      </c>
      <c r="D41" s="532" t="s">
        <v>590</v>
      </c>
      <c r="E41" s="531">
        <v>4106010020</v>
      </c>
      <c r="F41" s="498" t="s">
        <v>589</v>
      </c>
    </row>
    <row r="42" spans="1:6" ht="24.6">
      <c r="A42" s="535" t="s">
        <v>16</v>
      </c>
      <c r="B42" s="534" t="s">
        <v>27</v>
      </c>
      <c r="C42" s="533" t="s">
        <v>584</v>
      </c>
      <c r="D42" s="532" t="s">
        <v>588</v>
      </c>
      <c r="E42" s="531">
        <v>4106010030</v>
      </c>
      <c r="F42" s="498" t="s">
        <v>587</v>
      </c>
    </row>
    <row r="43" spans="1:6" ht="24.6">
      <c r="A43" s="535" t="s">
        <v>16</v>
      </c>
      <c r="B43" s="534" t="s">
        <v>27</v>
      </c>
      <c r="C43" s="533" t="s">
        <v>584</v>
      </c>
      <c r="D43" s="532" t="s">
        <v>586</v>
      </c>
      <c r="E43" s="531">
        <v>4106010040</v>
      </c>
      <c r="F43" s="498" t="s">
        <v>585</v>
      </c>
    </row>
    <row r="44" spans="1:6" ht="24.6">
      <c r="A44" s="535" t="s">
        <v>16</v>
      </c>
      <c r="B44" s="534" t="s">
        <v>27</v>
      </c>
      <c r="C44" s="533" t="s">
        <v>584</v>
      </c>
      <c r="D44" s="532" t="s">
        <v>583</v>
      </c>
      <c r="E44" s="531">
        <v>4106019990</v>
      </c>
      <c r="F44" s="498" t="s">
        <v>582</v>
      </c>
    </row>
    <row r="45" spans="1:6" ht="24.6">
      <c r="A45" s="535" t="s">
        <v>16</v>
      </c>
      <c r="B45" s="534" t="s">
        <v>28</v>
      </c>
      <c r="C45" s="533" t="s">
        <v>579</v>
      </c>
      <c r="D45" s="532" t="s">
        <v>581</v>
      </c>
      <c r="E45" s="531">
        <v>4104010010</v>
      </c>
      <c r="F45" s="498" t="s">
        <v>580</v>
      </c>
    </row>
    <row r="46" spans="1:6" ht="24.6">
      <c r="A46" s="535" t="s">
        <v>16</v>
      </c>
      <c r="B46" s="534" t="s">
        <v>28</v>
      </c>
      <c r="C46" s="533" t="s">
        <v>579</v>
      </c>
      <c r="D46" s="532" t="s">
        <v>578</v>
      </c>
      <c r="E46" s="531">
        <v>4104010020</v>
      </c>
      <c r="F46" s="498" t="s">
        <v>577</v>
      </c>
    </row>
    <row r="47" spans="1:6" ht="24.6">
      <c r="A47" s="535" t="s">
        <v>16</v>
      </c>
      <c r="B47" s="534" t="s">
        <v>29</v>
      </c>
      <c r="C47" s="533" t="s">
        <v>568</v>
      </c>
      <c r="D47" s="532" t="s">
        <v>576</v>
      </c>
      <c r="E47" s="531">
        <v>4199010010</v>
      </c>
      <c r="F47" s="498" t="s">
        <v>575</v>
      </c>
    </row>
    <row r="48" spans="1:6" ht="24.6">
      <c r="A48" s="535" t="s">
        <v>16</v>
      </c>
      <c r="B48" s="534" t="s">
        <v>29</v>
      </c>
      <c r="C48" s="533" t="s">
        <v>568</v>
      </c>
      <c r="D48" s="532" t="s">
        <v>574</v>
      </c>
      <c r="E48" s="531">
        <v>4199010020</v>
      </c>
      <c r="F48" s="498" t="s">
        <v>573</v>
      </c>
    </row>
    <row r="49" spans="1:6" ht="24.6">
      <c r="A49" s="535" t="s">
        <v>16</v>
      </c>
      <c r="B49" s="534" t="s">
        <v>29</v>
      </c>
      <c r="C49" s="533" t="s">
        <v>568</v>
      </c>
      <c r="D49" s="532" t="s">
        <v>572</v>
      </c>
      <c r="E49" s="531">
        <v>4199010030</v>
      </c>
      <c r="F49" s="498" t="s">
        <v>571</v>
      </c>
    </row>
    <row r="50" spans="1:6" ht="24.6">
      <c r="A50" s="535" t="s">
        <v>16</v>
      </c>
      <c r="B50" s="534" t="s">
        <v>29</v>
      </c>
      <c r="C50" s="533" t="s">
        <v>568</v>
      </c>
      <c r="D50" s="532" t="s">
        <v>570</v>
      </c>
      <c r="E50" s="531">
        <v>4199010040</v>
      </c>
      <c r="F50" s="498" t="s">
        <v>569</v>
      </c>
    </row>
    <row r="51" spans="1:6" ht="24.6">
      <c r="A51" s="535" t="s">
        <v>16</v>
      </c>
      <c r="B51" s="534" t="s">
        <v>29</v>
      </c>
      <c r="C51" s="533" t="s">
        <v>568</v>
      </c>
      <c r="D51" s="532" t="s">
        <v>567</v>
      </c>
      <c r="E51" s="531">
        <v>4199019990</v>
      </c>
      <c r="F51" s="498" t="s">
        <v>566</v>
      </c>
    </row>
    <row r="52" spans="1:6" ht="24.6">
      <c r="A52" s="535" t="s">
        <v>16</v>
      </c>
      <c r="B52" s="534" t="s">
        <v>29</v>
      </c>
      <c r="C52" s="533" t="s">
        <v>555</v>
      </c>
      <c r="D52" s="532" t="s">
        <v>565</v>
      </c>
      <c r="E52" s="531">
        <v>4199990010</v>
      </c>
      <c r="F52" s="498" t="s">
        <v>564</v>
      </c>
    </row>
    <row r="53" spans="1:6" ht="24.6">
      <c r="A53" s="535" t="s">
        <v>16</v>
      </c>
      <c r="B53" s="534" t="s">
        <v>29</v>
      </c>
      <c r="C53" s="533" t="s">
        <v>555</v>
      </c>
      <c r="D53" s="532" t="s">
        <v>563</v>
      </c>
      <c r="E53" s="531">
        <v>4199990050</v>
      </c>
      <c r="F53" s="498" t="s">
        <v>562</v>
      </c>
    </row>
    <row r="54" spans="1:6" ht="24.6">
      <c r="A54" s="535" t="s">
        <v>16</v>
      </c>
      <c r="B54" s="534" t="s">
        <v>29</v>
      </c>
      <c r="C54" s="533" t="s">
        <v>555</v>
      </c>
      <c r="D54" s="532" t="s">
        <v>561</v>
      </c>
      <c r="E54" s="531">
        <v>4199990070</v>
      </c>
      <c r="F54" s="498" t="s">
        <v>560</v>
      </c>
    </row>
    <row r="55" spans="1:6" ht="24.6">
      <c r="A55" s="535" t="s">
        <v>16</v>
      </c>
      <c r="B55" s="534" t="s">
        <v>29</v>
      </c>
      <c r="C55" s="533" t="s">
        <v>555</v>
      </c>
      <c r="D55" s="532" t="s">
        <v>559</v>
      </c>
      <c r="E55" s="531">
        <v>4199990080</v>
      </c>
      <c r="F55" s="498" t="s">
        <v>558</v>
      </c>
    </row>
    <row r="56" spans="1:6" ht="24.6">
      <c r="A56" s="535" t="s">
        <v>16</v>
      </c>
      <c r="B56" s="534" t="s">
        <v>29</v>
      </c>
      <c r="C56" s="533" t="s">
        <v>555</v>
      </c>
      <c r="D56" s="532" t="s">
        <v>557</v>
      </c>
      <c r="E56" s="531">
        <v>4199990130</v>
      </c>
      <c r="F56" s="498" t="s">
        <v>556</v>
      </c>
    </row>
    <row r="57" spans="1:6" ht="24.6">
      <c r="A57" s="535" t="s">
        <v>16</v>
      </c>
      <c r="B57" s="534" t="s">
        <v>29</v>
      </c>
      <c r="C57" s="533" t="s">
        <v>555</v>
      </c>
      <c r="D57" s="532" t="s">
        <v>554</v>
      </c>
      <c r="E57" s="531">
        <v>4199999990</v>
      </c>
      <c r="F57" s="498" t="s">
        <v>553</v>
      </c>
    </row>
    <row r="58" spans="1:6" ht="24.6">
      <c r="A58" s="535" t="s">
        <v>33</v>
      </c>
      <c r="B58" s="534" t="s">
        <v>34</v>
      </c>
      <c r="C58" s="533" t="s">
        <v>542</v>
      </c>
      <c r="D58" s="532" t="s">
        <v>552</v>
      </c>
      <c r="E58" s="531">
        <v>4301010010</v>
      </c>
      <c r="F58" s="498" t="s">
        <v>551</v>
      </c>
    </row>
    <row r="59" spans="1:6" ht="24.6">
      <c r="A59" s="535" t="s">
        <v>33</v>
      </c>
      <c r="B59" s="534" t="s">
        <v>34</v>
      </c>
      <c r="C59" s="533" t="s">
        <v>542</v>
      </c>
      <c r="D59" s="532" t="s">
        <v>550</v>
      </c>
      <c r="E59" s="531">
        <v>4301010020</v>
      </c>
      <c r="F59" s="498" t="s">
        <v>549</v>
      </c>
    </row>
    <row r="60" spans="1:6" ht="24.6">
      <c r="A60" s="535" t="s">
        <v>33</v>
      </c>
      <c r="B60" s="534" t="s">
        <v>34</v>
      </c>
      <c r="C60" s="533" t="s">
        <v>542</v>
      </c>
      <c r="D60" s="532" t="s">
        <v>548</v>
      </c>
      <c r="E60" s="531">
        <v>4301010030</v>
      </c>
      <c r="F60" s="498" t="s">
        <v>547</v>
      </c>
    </row>
    <row r="61" spans="1:6" ht="24.6">
      <c r="A61" s="535" t="s">
        <v>33</v>
      </c>
      <c r="B61" s="534" t="s">
        <v>34</v>
      </c>
      <c r="C61" s="533" t="s">
        <v>542</v>
      </c>
      <c r="D61" s="532" t="s">
        <v>546</v>
      </c>
      <c r="E61" s="531">
        <v>4301010040</v>
      </c>
      <c r="F61" s="498" t="s">
        <v>545</v>
      </c>
    </row>
    <row r="62" spans="1:6" ht="24.6">
      <c r="A62" s="535" t="s">
        <v>33</v>
      </c>
      <c r="B62" s="534" t="s">
        <v>34</v>
      </c>
      <c r="C62" s="533" t="s">
        <v>542</v>
      </c>
      <c r="D62" s="532" t="s">
        <v>544</v>
      </c>
      <c r="E62" s="531">
        <v>4301010050</v>
      </c>
      <c r="F62" s="498" t="s">
        <v>543</v>
      </c>
    </row>
    <row r="63" spans="1:6" ht="24.6">
      <c r="A63" s="535" t="s">
        <v>33</v>
      </c>
      <c r="B63" s="534" t="s">
        <v>34</v>
      </c>
      <c r="C63" s="533" t="s">
        <v>542</v>
      </c>
      <c r="D63" s="532" t="s">
        <v>541</v>
      </c>
      <c r="E63" s="531">
        <v>4301010070</v>
      </c>
      <c r="F63" s="498" t="s">
        <v>540</v>
      </c>
    </row>
    <row r="64" spans="1:6">
      <c r="A64" s="498" t="s">
        <v>39</v>
      </c>
      <c r="B64" s="498" t="s">
        <v>1019</v>
      </c>
      <c r="C64" s="498" t="s">
        <v>539</v>
      </c>
      <c r="D64" s="498" t="s">
        <v>538</v>
      </c>
      <c r="E64" s="498">
        <v>4902010070</v>
      </c>
      <c r="F64" s="498" t="s">
        <v>537</v>
      </c>
    </row>
  </sheetData>
  <autoFilter ref="A1:F64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AA39"/>
  <sheetViews>
    <sheetView topLeftCell="L1" workbookViewId="0">
      <selection activeCell="G3" sqref="G3:Q63"/>
    </sheetView>
  </sheetViews>
  <sheetFormatPr defaultRowHeight="19.8"/>
  <cols>
    <col min="1" max="2" width="37.5" bestFit="1" customWidth="1"/>
    <col min="3" max="3" width="21.625" bestFit="1" customWidth="1"/>
    <col min="4" max="4" width="35" bestFit="1" customWidth="1"/>
    <col min="5" max="5" width="28.875" bestFit="1" customWidth="1"/>
    <col min="6" max="6" width="27.125" bestFit="1" customWidth="1"/>
    <col min="7" max="7" width="24.875" bestFit="1" customWidth="1"/>
    <col min="8" max="8" width="31.125" bestFit="1" customWidth="1"/>
    <col min="9" max="9" width="26.875" bestFit="1" customWidth="1"/>
    <col min="10" max="10" width="37.5" bestFit="1" customWidth="1"/>
    <col min="11" max="11" width="23.5" bestFit="1" customWidth="1"/>
    <col min="12" max="12" width="20.875" bestFit="1" customWidth="1"/>
    <col min="13" max="13" width="35" bestFit="1" customWidth="1"/>
    <col min="14" max="23" width="11.125" bestFit="1" customWidth="1"/>
    <col min="24" max="24" width="11" style="544" bestFit="1" customWidth="1"/>
    <col min="25" max="27" width="11.125" bestFit="1" customWidth="1"/>
  </cols>
  <sheetData>
    <row r="1" spans="1:27" ht="20.399999999999999">
      <c r="A1" s="529" t="s">
        <v>531</v>
      </c>
      <c r="X1" s="542" t="s">
        <v>862</v>
      </c>
    </row>
    <row r="2" spans="1:27">
      <c r="A2" s="528" t="s">
        <v>530</v>
      </c>
      <c r="B2" s="528" t="s">
        <v>523</v>
      </c>
      <c r="C2" s="528" t="s">
        <v>521</v>
      </c>
      <c r="D2" s="528" t="s">
        <v>520</v>
      </c>
      <c r="E2" s="528" t="s">
        <v>518</v>
      </c>
      <c r="F2" s="528" t="s">
        <v>516</v>
      </c>
      <c r="G2" s="528" t="s">
        <v>515</v>
      </c>
      <c r="H2" s="528" t="s">
        <v>513</v>
      </c>
      <c r="I2" s="528" t="s">
        <v>512</v>
      </c>
      <c r="J2" s="528" t="s">
        <v>511</v>
      </c>
      <c r="K2" s="528" t="s">
        <v>509</v>
      </c>
      <c r="L2" s="528" t="s">
        <v>508</v>
      </c>
      <c r="M2" s="528" t="s">
        <v>506</v>
      </c>
      <c r="N2" s="528" t="s">
        <v>505</v>
      </c>
      <c r="O2" s="528" t="s">
        <v>504</v>
      </c>
      <c r="P2" s="528" t="s">
        <v>503</v>
      </c>
      <c r="Q2" s="528" t="s">
        <v>502</v>
      </c>
      <c r="R2" s="528" t="s">
        <v>501</v>
      </c>
      <c r="S2" s="528" t="s">
        <v>499</v>
      </c>
      <c r="T2" s="528" t="s">
        <v>497</v>
      </c>
      <c r="U2" s="528" t="s">
        <v>495</v>
      </c>
      <c r="V2" s="528" t="s">
        <v>493</v>
      </c>
      <c r="W2" s="528" t="s">
        <v>492</v>
      </c>
      <c r="X2" s="543" t="s">
        <v>491</v>
      </c>
      <c r="Y2" s="528" t="s">
        <v>490</v>
      </c>
      <c r="Z2" s="528" t="s">
        <v>488</v>
      </c>
      <c r="AA2" s="528" t="s">
        <v>486</v>
      </c>
    </row>
    <row r="3" spans="1:27" ht="24.6">
      <c r="A3" s="523" t="s">
        <v>524</v>
      </c>
      <c r="B3" s="522" t="s">
        <v>519</v>
      </c>
      <c r="C3" s="522" t="s">
        <v>489</v>
      </c>
      <c r="D3" s="522" t="s">
        <v>487</v>
      </c>
      <c r="E3" s="525" t="s">
        <v>18</v>
      </c>
      <c r="F3" s="525" t="s">
        <v>22</v>
      </c>
      <c r="G3" s="525" t="s">
        <v>534</v>
      </c>
      <c r="H3" s="525" t="s">
        <v>498</v>
      </c>
      <c r="I3" s="525" t="s">
        <v>535</v>
      </c>
      <c r="J3" s="525" t="s">
        <v>536</v>
      </c>
      <c r="K3" s="525" t="s">
        <v>30</v>
      </c>
      <c r="L3" s="525" t="s">
        <v>533</v>
      </c>
      <c r="M3" s="525" t="s">
        <v>41</v>
      </c>
      <c r="N3">
        <v>4101010010</v>
      </c>
      <c r="O3" s="521">
        <v>4101030010</v>
      </c>
      <c r="P3" s="521">
        <v>4101020010</v>
      </c>
      <c r="Q3" s="521">
        <v>4102010010</v>
      </c>
      <c r="R3" s="521">
        <v>4102020010</v>
      </c>
      <c r="S3" s="521">
        <v>4103010010</v>
      </c>
      <c r="T3" s="521">
        <v>4105010010</v>
      </c>
      <c r="U3" s="521">
        <v>4106010010</v>
      </c>
      <c r="V3" s="521">
        <v>4104010010</v>
      </c>
      <c r="W3" s="521">
        <v>4199010010</v>
      </c>
      <c r="X3" s="544">
        <v>4199020010</v>
      </c>
      <c r="Y3" s="521">
        <v>4199990010</v>
      </c>
      <c r="Z3" s="521">
        <v>4301010010</v>
      </c>
      <c r="AA3">
        <v>4902010070</v>
      </c>
    </row>
    <row r="4" spans="1:27" ht="24.6">
      <c r="A4" s="523" t="s">
        <v>522</v>
      </c>
      <c r="B4" s="522" t="s">
        <v>517</v>
      </c>
      <c r="C4" s="522"/>
      <c r="D4" s="522"/>
      <c r="E4" s="525" t="s">
        <v>19</v>
      </c>
      <c r="F4" s="525" t="s">
        <v>23</v>
      </c>
      <c r="G4" s="521"/>
      <c r="H4" s="521"/>
      <c r="I4" s="521"/>
      <c r="J4" s="521"/>
      <c r="K4" s="525" t="s">
        <v>32</v>
      </c>
      <c r="L4" s="521"/>
      <c r="M4" s="525" t="s">
        <v>532</v>
      </c>
      <c r="N4" s="521">
        <v>4101010020</v>
      </c>
      <c r="O4" s="521">
        <v>4101030020</v>
      </c>
      <c r="P4" s="521">
        <v>4101029990</v>
      </c>
      <c r="Q4" s="521">
        <v>4102010020</v>
      </c>
      <c r="R4" s="521">
        <v>4102020020</v>
      </c>
      <c r="S4" s="521">
        <v>4103010020</v>
      </c>
      <c r="T4" s="521">
        <v>4105010020</v>
      </c>
      <c r="U4" s="521">
        <v>4106010020</v>
      </c>
      <c r="V4" s="521">
        <v>4104010020</v>
      </c>
      <c r="W4" s="521">
        <v>4199010020</v>
      </c>
      <c r="Y4" s="521">
        <v>4199990050</v>
      </c>
      <c r="Z4" s="521">
        <v>4301010020</v>
      </c>
    </row>
    <row r="5" spans="1:27" ht="24.6">
      <c r="A5" s="523" t="s">
        <v>507</v>
      </c>
      <c r="B5" s="522" t="s">
        <v>500</v>
      </c>
      <c r="C5" s="522"/>
      <c r="D5" s="522"/>
      <c r="E5" s="525" t="s">
        <v>20</v>
      </c>
      <c r="F5" s="521"/>
      <c r="G5" s="521"/>
      <c r="H5" s="521"/>
      <c r="I5" s="521"/>
      <c r="J5" s="521"/>
      <c r="L5" s="521"/>
      <c r="M5" s="521"/>
      <c r="N5" s="521"/>
      <c r="O5" s="521">
        <v>4101030030</v>
      </c>
      <c r="Q5" s="521">
        <v>4102010030</v>
      </c>
      <c r="S5" s="521">
        <v>4103010030</v>
      </c>
      <c r="T5" s="521">
        <v>4105010030</v>
      </c>
      <c r="U5" s="521">
        <v>4106010030</v>
      </c>
      <c r="W5" s="521">
        <v>4199010030</v>
      </c>
      <c r="Y5" s="521">
        <v>4199990070</v>
      </c>
      <c r="Z5" s="521">
        <v>4301010030</v>
      </c>
    </row>
    <row r="6" spans="1:27" ht="24.6">
      <c r="A6" s="523"/>
      <c r="B6" s="522" t="s">
        <v>514</v>
      </c>
      <c r="C6" s="522"/>
      <c r="D6" s="522"/>
      <c r="E6" s="521"/>
      <c r="G6" s="521"/>
      <c r="H6" s="521"/>
      <c r="I6" s="521"/>
      <c r="J6" s="521"/>
      <c r="K6" s="521"/>
      <c r="L6" s="521"/>
      <c r="M6" s="521"/>
      <c r="N6" s="521"/>
      <c r="O6" s="521">
        <v>4101030040</v>
      </c>
      <c r="Q6" s="521">
        <v>4102010040</v>
      </c>
      <c r="S6" s="521">
        <v>4103010040</v>
      </c>
      <c r="T6" s="521">
        <v>4105010050</v>
      </c>
      <c r="U6" s="521">
        <v>4106010040</v>
      </c>
      <c r="W6" s="521">
        <v>4199010040</v>
      </c>
      <c r="Y6" s="521">
        <v>4199990080</v>
      </c>
      <c r="Z6" s="521">
        <v>4301010040</v>
      </c>
    </row>
    <row r="7" spans="1:27" ht="24.6">
      <c r="A7" s="523"/>
      <c r="B7" s="522" t="s">
        <v>496</v>
      </c>
      <c r="E7" s="521"/>
      <c r="H7" s="521"/>
      <c r="I7" s="521"/>
      <c r="J7" s="521"/>
      <c r="K7" s="521"/>
      <c r="L7" s="521"/>
      <c r="M7" s="521"/>
      <c r="N7" s="521"/>
      <c r="Q7" s="521">
        <v>4102010050</v>
      </c>
      <c r="S7" s="521">
        <v>4103010050</v>
      </c>
      <c r="T7" s="521">
        <v>4105019990</v>
      </c>
      <c r="U7" s="521">
        <v>4106019990</v>
      </c>
      <c r="W7" s="521">
        <v>4199019990</v>
      </c>
      <c r="Y7" s="521">
        <v>4199990130</v>
      </c>
      <c r="Z7" s="521">
        <v>4301010050</v>
      </c>
    </row>
    <row r="8" spans="1:27">
      <c r="B8" s="522" t="s">
        <v>494</v>
      </c>
      <c r="Q8" s="521">
        <v>4102010060</v>
      </c>
      <c r="S8" s="521">
        <v>4103019990</v>
      </c>
      <c r="Y8" s="521">
        <v>4199999990</v>
      </c>
      <c r="Z8" s="521">
        <v>4301010070</v>
      </c>
    </row>
    <row r="9" spans="1:27">
      <c r="B9" s="522" t="s">
        <v>510</v>
      </c>
      <c r="Q9" s="521">
        <v>4102010070</v>
      </c>
    </row>
    <row r="10" spans="1:27">
      <c r="B10" s="522"/>
      <c r="Q10" s="521">
        <v>4102010080</v>
      </c>
    </row>
    <row r="11" spans="1:27">
      <c r="B11" s="522"/>
      <c r="Q11" s="521">
        <v>4102010090</v>
      </c>
    </row>
    <row r="12" spans="1:27">
      <c r="A12" s="528" t="s">
        <v>529</v>
      </c>
      <c r="D12" s="530" t="s">
        <v>528</v>
      </c>
      <c r="E12" s="530" t="s">
        <v>527</v>
      </c>
      <c r="F12" s="530" t="s">
        <v>526</v>
      </c>
      <c r="G12" s="530" t="s">
        <v>525</v>
      </c>
      <c r="Q12" s="521">
        <v>4102010100</v>
      </c>
    </row>
    <row r="13" spans="1:27" ht="24.6">
      <c r="A13" s="523" t="s">
        <v>524</v>
      </c>
      <c r="B13" s="528" t="s">
        <v>523</v>
      </c>
      <c r="D13" t="s">
        <v>524</v>
      </c>
      <c r="E13" t="s">
        <v>514</v>
      </c>
      <c r="F13" t="s">
        <v>498</v>
      </c>
      <c r="G13">
        <v>4105010020</v>
      </c>
      <c r="Q13" s="521">
        <v>4102010110</v>
      </c>
    </row>
    <row r="14" spans="1:27" ht="24.6">
      <c r="A14" s="523" t="s">
        <v>522</v>
      </c>
      <c r="B14" s="528" t="s">
        <v>521</v>
      </c>
      <c r="Q14" s="521">
        <v>4102010120</v>
      </c>
    </row>
    <row r="15" spans="1:27" ht="24.6">
      <c r="A15" s="523" t="s">
        <v>507</v>
      </c>
      <c r="B15" s="528" t="s">
        <v>520</v>
      </c>
      <c r="Q15" s="521">
        <v>4102010130</v>
      </c>
    </row>
    <row r="16" spans="1:27">
      <c r="A16" s="522" t="s">
        <v>519</v>
      </c>
      <c r="B16" s="528" t="s">
        <v>518</v>
      </c>
      <c r="Q16" s="521">
        <v>4102010140</v>
      </c>
    </row>
    <row r="17" spans="1:17">
      <c r="A17" s="522" t="s">
        <v>517</v>
      </c>
      <c r="B17" s="528" t="s">
        <v>516</v>
      </c>
      <c r="Q17" s="521">
        <v>4102010150</v>
      </c>
    </row>
    <row r="18" spans="1:17">
      <c r="A18" s="522" t="s">
        <v>500</v>
      </c>
      <c r="B18" s="528" t="s">
        <v>515</v>
      </c>
      <c r="Q18" s="521">
        <v>4102010160</v>
      </c>
    </row>
    <row r="19" spans="1:17">
      <c r="A19" s="522" t="s">
        <v>514</v>
      </c>
      <c r="B19" s="528" t="s">
        <v>513</v>
      </c>
      <c r="Q19" s="521">
        <v>4102019990</v>
      </c>
    </row>
    <row r="20" spans="1:17">
      <c r="A20" s="522" t="s">
        <v>496</v>
      </c>
      <c r="B20" s="528" t="s">
        <v>512</v>
      </c>
    </row>
    <row r="21" spans="1:17">
      <c r="A21" s="522" t="s">
        <v>494</v>
      </c>
      <c r="B21" s="528" t="s">
        <v>511</v>
      </c>
    </row>
    <row r="22" spans="1:17">
      <c r="A22" s="522" t="s">
        <v>510</v>
      </c>
      <c r="B22" s="528" t="s">
        <v>509</v>
      </c>
    </row>
    <row r="23" spans="1:17">
      <c r="A23" s="522" t="s">
        <v>489</v>
      </c>
      <c r="B23" s="528" t="s">
        <v>508</v>
      </c>
    </row>
    <row r="24" spans="1:17">
      <c r="A24" s="522" t="s">
        <v>487</v>
      </c>
      <c r="B24" s="528" t="s">
        <v>506</v>
      </c>
    </row>
    <row r="25" spans="1:17">
      <c r="A25" s="525" t="s">
        <v>18</v>
      </c>
      <c r="B25" s="528" t="s">
        <v>505</v>
      </c>
    </row>
    <row r="26" spans="1:17">
      <c r="A26" s="525" t="s">
        <v>19</v>
      </c>
      <c r="B26" s="528" t="s">
        <v>504</v>
      </c>
    </row>
    <row r="27" spans="1:17">
      <c r="A27" s="525" t="s">
        <v>20</v>
      </c>
      <c r="B27" s="528" t="s">
        <v>503</v>
      </c>
    </row>
    <row r="28" spans="1:17">
      <c r="A28" s="525" t="s">
        <v>22</v>
      </c>
      <c r="B28" s="528" t="s">
        <v>502</v>
      </c>
    </row>
    <row r="29" spans="1:17">
      <c r="A29" s="525" t="s">
        <v>23</v>
      </c>
      <c r="B29" s="528" t="s">
        <v>501</v>
      </c>
    </row>
    <row r="30" spans="1:17">
      <c r="A30" s="525" t="s">
        <v>534</v>
      </c>
      <c r="B30" s="528" t="s">
        <v>499</v>
      </c>
    </row>
    <row r="31" spans="1:17">
      <c r="A31" s="525" t="s">
        <v>498</v>
      </c>
      <c r="B31" s="528" t="s">
        <v>497</v>
      </c>
    </row>
    <row r="32" spans="1:17">
      <c r="A32" s="525" t="s">
        <v>535</v>
      </c>
      <c r="B32" s="528" t="s">
        <v>495</v>
      </c>
    </row>
    <row r="33" spans="1:2">
      <c r="A33" s="525" t="s">
        <v>536</v>
      </c>
      <c r="B33" s="528" t="s">
        <v>493</v>
      </c>
    </row>
    <row r="34" spans="1:2">
      <c r="A34" s="525" t="s">
        <v>30</v>
      </c>
      <c r="B34" s="528" t="s">
        <v>492</v>
      </c>
    </row>
    <row r="35" spans="1:2">
      <c r="A35" s="525" t="s">
        <v>31</v>
      </c>
      <c r="B35" s="528" t="s">
        <v>491</v>
      </c>
    </row>
    <row r="36" spans="1:2">
      <c r="A36" s="525" t="s">
        <v>32</v>
      </c>
      <c r="B36" s="528" t="s">
        <v>490</v>
      </c>
    </row>
    <row r="37" spans="1:2">
      <c r="A37" s="525" t="s">
        <v>533</v>
      </c>
      <c r="B37" s="528" t="s">
        <v>488</v>
      </c>
    </row>
    <row r="38" spans="1:2">
      <c r="A38" s="525" t="s">
        <v>41</v>
      </c>
      <c r="B38" s="528" t="s">
        <v>486</v>
      </c>
    </row>
    <row r="39" spans="1:2">
      <c r="A39" s="525" t="s">
        <v>532</v>
      </c>
      <c r="B39" s="528" t="s">
        <v>486</v>
      </c>
    </row>
  </sheetData>
  <dataValidations count="4">
    <dataValidation type="list" allowBlank="1" showInputMessage="1" showErrorMessage="1" sqref="G13:G19" xr:uid="{00000000-0002-0000-0D00-000000000000}">
      <formula1>INDIRECT(VLOOKUP(step003,Logic01,2,0))</formula1>
    </dataValidation>
    <dataValidation type="list" allowBlank="1" showInputMessage="1" showErrorMessage="1" sqref="F13:F19" xr:uid="{00000000-0002-0000-0D00-000001000000}">
      <formula1>INDIRECT(VLOOKUP(step002,Logic01,2,0))</formula1>
    </dataValidation>
    <dataValidation type="list" allowBlank="1" showInputMessage="1" showErrorMessage="1" sqref="E13:E19" xr:uid="{00000000-0002-0000-0D00-000002000000}">
      <formula1>INDIRECT(VLOOKUP(step001,Logic01,2,0))</formula1>
    </dataValidation>
    <dataValidation type="list" allowBlank="1" showInputMessage="1" showErrorMessage="1" sqref="D13:D19" xr:uid="{00000000-0002-0000-0D00-000003000000}">
      <formula1>Level_01</formula1>
    </dataValidation>
  </dataValidation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B195"/>
  <sheetViews>
    <sheetView workbookViewId="0">
      <selection activeCell="C76" sqref="C76:C83"/>
    </sheetView>
  </sheetViews>
  <sheetFormatPr defaultColWidth="9.375" defaultRowHeight="19.8"/>
  <cols>
    <col min="1" max="1" width="11.125" style="498" bestFit="1" customWidth="1"/>
    <col min="2" max="2" width="45" style="498" bestFit="1" customWidth="1"/>
    <col min="3" max="16384" width="9.375" style="498"/>
  </cols>
  <sheetData>
    <row r="1" spans="1:2" ht="29.25" customHeight="1">
      <c r="A1" s="498" t="s">
        <v>674</v>
      </c>
      <c r="B1" s="498" t="s">
        <v>673</v>
      </c>
    </row>
    <row r="2" spans="1:2">
      <c r="A2" s="536">
        <v>5201010010</v>
      </c>
      <c r="B2" s="498" t="s">
        <v>847</v>
      </c>
    </row>
    <row r="3" spans="1:2">
      <c r="A3" s="536">
        <v>5201020010</v>
      </c>
      <c r="B3" s="498" t="s">
        <v>846</v>
      </c>
    </row>
    <row r="4" spans="1:2">
      <c r="A4" s="536">
        <v>5201020020</v>
      </c>
      <c r="B4" s="498" t="s">
        <v>845</v>
      </c>
    </row>
    <row r="5" spans="1:2">
      <c r="A5" s="536">
        <v>5202010070</v>
      </c>
      <c r="B5" s="498" t="s">
        <v>844</v>
      </c>
    </row>
    <row r="6" spans="1:2">
      <c r="A6" s="536">
        <v>5202010080</v>
      </c>
      <c r="B6" s="498" t="s">
        <v>843</v>
      </c>
    </row>
    <row r="7" spans="1:2">
      <c r="A7" s="536">
        <v>5203010040</v>
      </c>
      <c r="B7" s="498" t="s">
        <v>842</v>
      </c>
    </row>
    <row r="8" spans="1:2">
      <c r="A8" s="536">
        <v>5203020010</v>
      </c>
      <c r="B8" s="498" t="s">
        <v>841</v>
      </c>
    </row>
    <row r="9" spans="1:2">
      <c r="A9" s="536">
        <v>5203020070</v>
      </c>
      <c r="B9" s="498" t="s">
        <v>840</v>
      </c>
    </row>
    <row r="10" spans="1:2">
      <c r="A10" s="536">
        <v>5205010080</v>
      </c>
      <c r="B10" s="498" t="s">
        <v>839</v>
      </c>
    </row>
    <row r="11" spans="1:2">
      <c r="A11" s="536">
        <v>5205010090</v>
      </c>
      <c r="B11" s="498" t="s">
        <v>838</v>
      </c>
    </row>
    <row r="12" spans="1:2">
      <c r="A12" s="536">
        <v>5502040050</v>
      </c>
      <c r="B12" s="498" t="s">
        <v>837</v>
      </c>
    </row>
    <row r="13" spans="1:2">
      <c r="A13" s="536">
        <v>5201030010</v>
      </c>
      <c r="B13" s="498" t="s">
        <v>836</v>
      </c>
    </row>
    <row r="14" spans="1:2">
      <c r="A14" s="536">
        <v>5203010050</v>
      </c>
      <c r="B14" s="498" t="s">
        <v>835</v>
      </c>
    </row>
    <row r="15" spans="1:2">
      <c r="A15" s="536">
        <v>5203020020</v>
      </c>
      <c r="B15" s="498" t="s">
        <v>834</v>
      </c>
    </row>
    <row r="16" spans="1:2">
      <c r="A16" s="536">
        <v>5201030020</v>
      </c>
      <c r="B16" s="498" t="s">
        <v>283</v>
      </c>
    </row>
    <row r="17" spans="1:2">
      <c r="A17" s="536">
        <v>5202010100</v>
      </c>
      <c r="B17" s="498" t="s">
        <v>833</v>
      </c>
    </row>
    <row r="18" spans="1:2">
      <c r="A18" s="536">
        <v>5202010120</v>
      </c>
      <c r="B18" s="498" t="s">
        <v>832</v>
      </c>
    </row>
    <row r="19" spans="1:2">
      <c r="A19" s="536">
        <v>5203010070</v>
      </c>
      <c r="B19" s="498" t="s">
        <v>831</v>
      </c>
    </row>
    <row r="20" spans="1:2">
      <c r="A20" s="536">
        <v>5203010010</v>
      </c>
      <c r="B20" s="498" t="s">
        <v>830</v>
      </c>
    </row>
    <row r="21" spans="1:2">
      <c r="A21" s="536">
        <v>5203010020</v>
      </c>
      <c r="B21" s="498" t="s">
        <v>829</v>
      </c>
    </row>
    <row r="22" spans="1:2">
      <c r="A22" s="536">
        <v>5203010030</v>
      </c>
      <c r="B22" s="498" t="s">
        <v>828</v>
      </c>
    </row>
    <row r="23" spans="1:2">
      <c r="A23" s="536">
        <v>5203020030</v>
      </c>
      <c r="B23" s="498" t="s">
        <v>827</v>
      </c>
    </row>
    <row r="24" spans="1:2">
      <c r="A24" s="536">
        <v>5203020040</v>
      </c>
      <c r="B24" s="498" t="s">
        <v>826</v>
      </c>
    </row>
    <row r="25" spans="1:2">
      <c r="A25" s="536">
        <v>5203020050</v>
      </c>
      <c r="B25" s="498" t="s">
        <v>825</v>
      </c>
    </row>
    <row r="26" spans="1:2">
      <c r="A26" s="536">
        <v>5203020060</v>
      </c>
      <c r="B26" s="498" t="s">
        <v>824</v>
      </c>
    </row>
    <row r="27" spans="1:2">
      <c r="A27" s="536">
        <v>5203020080</v>
      </c>
      <c r="B27" s="498" t="s">
        <v>823</v>
      </c>
    </row>
    <row r="28" spans="1:2">
      <c r="A28" s="536">
        <v>5203020090</v>
      </c>
      <c r="B28" s="498" t="s">
        <v>822</v>
      </c>
    </row>
    <row r="29" spans="1:2">
      <c r="A29" s="536">
        <v>5203020100</v>
      </c>
      <c r="B29" s="498" t="s">
        <v>821</v>
      </c>
    </row>
    <row r="30" spans="1:2">
      <c r="A30" s="536">
        <v>5203020110</v>
      </c>
      <c r="B30" s="498" t="s">
        <v>820</v>
      </c>
    </row>
    <row r="31" spans="1:2">
      <c r="A31" s="536">
        <v>5203029990</v>
      </c>
      <c r="B31" s="498" t="s">
        <v>819</v>
      </c>
    </row>
    <row r="32" spans="1:2">
      <c r="A32" s="536">
        <v>5301010010</v>
      </c>
      <c r="B32" s="498" t="s">
        <v>818</v>
      </c>
    </row>
    <row r="33" spans="1:2">
      <c r="A33" s="536">
        <v>5301010020</v>
      </c>
      <c r="B33" s="498" t="s">
        <v>817</v>
      </c>
    </row>
    <row r="34" spans="1:2">
      <c r="A34" s="536">
        <v>5301010030</v>
      </c>
      <c r="B34" s="498" t="s">
        <v>284</v>
      </c>
    </row>
    <row r="35" spans="1:2">
      <c r="A35" s="536">
        <v>5301010040</v>
      </c>
      <c r="B35" s="498" t="s">
        <v>816</v>
      </c>
    </row>
    <row r="36" spans="1:2">
      <c r="A36" s="536">
        <v>5301010050</v>
      </c>
      <c r="B36" s="498" t="s">
        <v>815</v>
      </c>
    </row>
    <row r="37" spans="1:2">
      <c r="A37" s="536">
        <v>5301010060</v>
      </c>
      <c r="B37" s="498" t="s">
        <v>814</v>
      </c>
    </row>
    <row r="38" spans="1:2">
      <c r="A38" s="536">
        <v>5301010070</v>
      </c>
      <c r="B38" s="498" t="s">
        <v>813</v>
      </c>
    </row>
    <row r="39" spans="1:2">
      <c r="A39" s="536">
        <v>5301010080</v>
      </c>
      <c r="B39" s="498" t="s">
        <v>812</v>
      </c>
    </row>
    <row r="40" spans="1:2">
      <c r="A40" s="536">
        <v>5301010090</v>
      </c>
      <c r="B40" s="498" t="s">
        <v>811</v>
      </c>
    </row>
    <row r="41" spans="1:2">
      <c r="A41" s="536">
        <v>5301019990</v>
      </c>
      <c r="B41" s="498" t="s">
        <v>810</v>
      </c>
    </row>
    <row r="42" spans="1:2">
      <c r="A42" s="536">
        <v>5302080010</v>
      </c>
      <c r="B42" s="498" t="s">
        <v>809</v>
      </c>
    </row>
    <row r="43" spans="1:2">
      <c r="A43" s="536">
        <v>1505010010</v>
      </c>
      <c r="B43" s="498" t="s">
        <v>808</v>
      </c>
    </row>
    <row r="44" spans="1:2">
      <c r="A44" s="536">
        <v>1505030010</v>
      </c>
      <c r="B44" s="498" t="s">
        <v>807</v>
      </c>
    </row>
    <row r="45" spans="1:2">
      <c r="A45" s="536">
        <v>1505030020</v>
      </c>
      <c r="B45" s="498" t="s">
        <v>806</v>
      </c>
    </row>
    <row r="46" spans="1:2">
      <c r="A46" s="536">
        <v>1505030030</v>
      </c>
      <c r="B46" s="498" t="s">
        <v>805</v>
      </c>
    </row>
    <row r="47" spans="1:2">
      <c r="A47" s="536">
        <v>5204029990</v>
      </c>
      <c r="B47" s="498" t="s">
        <v>804</v>
      </c>
    </row>
    <row r="48" spans="1:2">
      <c r="A48" s="536">
        <v>5205010030</v>
      </c>
      <c r="B48" s="498" t="s">
        <v>803</v>
      </c>
    </row>
    <row r="49" spans="1:2">
      <c r="A49" s="536">
        <v>5205010040</v>
      </c>
      <c r="B49" s="498" t="s">
        <v>802</v>
      </c>
    </row>
    <row r="50" spans="1:2">
      <c r="A50" s="536">
        <v>5206010010</v>
      </c>
      <c r="B50" s="498" t="s">
        <v>801</v>
      </c>
    </row>
    <row r="51" spans="1:2">
      <c r="A51" s="536">
        <v>5206010020</v>
      </c>
      <c r="B51" s="498" t="s">
        <v>800</v>
      </c>
    </row>
    <row r="52" spans="1:2">
      <c r="A52" s="536">
        <v>5206020010</v>
      </c>
      <c r="B52" s="498" t="s">
        <v>799</v>
      </c>
    </row>
    <row r="53" spans="1:2">
      <c r="A53" s="536">
        <v>5206020020</v>
      </c>
      <c r="B53" s="498" t="s">
        <v>798</v>
      </c>
    </row>
    <row r="54" spans="1:2">
      <c r="A54" s="536">
        <v>5302010010</v>
      </c>
      <c r="B54" s="498" t="s">
        <v>797</v>
      </c>
    </row>
    <row r="55" spans="1:2">
      <c r="A55" s="536">
        <v>5302010020</v>
      </c>
      <c r="B55" s="498" t="s">
        <v>796</v>
      </c>
    </row>
    <row r="56" spans="1:2">
      <c r="A56" s="536">
        <v>5302010030</v>
      </c>
      <c r="B56" s="498" t="s">
        <v>795</v>
      </c>
    </row>
    <row r="57" spans="1:2">
      <c r="A57" s="536">
        <v>5302010040</v>
      </c>
      <c r="B57" s="498" t="s">
        <v>794</v>
      </c>
    </row>
    <row r="58" spans="1:2">
      <c r="A58" s="536">
        <v>5302010050</v>
      </c>
      <c r="B58" s="498" t="s">
        <v>793</v>
      </c>
    </row>
    <row r="59" spans="1:2">
      <c r="A59" s="536">
        <v>5302020010</v>
      </c>
      <c r="B59" s="498" t="s">
        <v>792</v>
      </c>
    </row>
    <row r="60" spans="1:2">
      <c r="A60" s="536">
        <v>5302020020</v>
      </c>
      <c r="B60" s="498" t="s">
        <v>791</v>
      </c>
    </row>
    <row r="61" spans="1:2">
      <c r="A61" s="536">
        <v>5302020030</v>
      </c>
      <c r="B61" s="498" t="s">
        <v>790</v>
      </c>
    </row>
    <row r="62" spans="1:2">
      <c r="A62" s="536">
        <v>5302029990</v>
      </c>
      <c r="B62" s="498" t="s">
        <v>789</v>
      </c>
    </row>
    <row r="63" spans="1:2">
      <c r="A63" s="536">
        <v>5302030010</v>
      </c>
      <c r="B63" s="498" t="s">
        <v>788</v>
      </c>
    </row>
    <row r="64" spans="1:2">
      <c r="A64" s="536">
        <v>5302030020</v>
      </c>
      <c r="B64" s="498" t="s">
        <v>787</v>
      </c>
    </row>
    <row r="65" spans="1:2">
      <c r="A65" s="536">
        <v>5302030030</v>
      </c>
      <c r="B65" s="498" t="s">
        <v>786</v>
      </c>
    </row>
    <row r="66" spans="1:2">
      <c r="A66" s="536">
        <v>5302030040</v>
      </c>
      <c r="B66" s="498" t="s">
        <v>785</v>
      </c>
    </row>
    <row r="67" spans="1:2">
      <c r="A67" s="536">
        <v>5302030050</v>
      </c>
      <c r="B67" s="498" t="s">
        <v>784</v>
      </c>
    </row>
    <row r="68" spans="1:2">
      <c r="A68" s="536">
        <v>5302030060</v>
      </c>
      <c r="B68" s="498" t="s">
        <v>783</v>
      </c>
    </row>
    <row r="69" spans="1:2">
      <c r="A69" s="536">
        <v>5302030070</v>
      </c>
      <c r="B69" s="498" t="s">
        <v>782</v>
      </c>
    </row>
    <row r="70" spans="1:2">
      <c r="A70" s="536">
        <v>5302039990</v>
      </c>
      <c r="B70" s="498" t="s">
        <v>781</v>
      </c>
    </row>
    <row r="71" spans="1:2">
      <c r="A71" s="536">
        <v>5302040010</v>
      </c>
      <c r="B71" s="498" t="s">
        <v>780</v>
      </c>
    </row>
    <row r="72" spans="1:2">
      <c r="A72" s="536">
        <v>5302050010</v>
      </c>
      <c r="B72" s="498" t="s">
        <v>779</v>
      </c>
    </row>
    <row r="73" spans="1:2">
      <c r="A73" s="536">
        <v>5302050020</v>
      </c>
      <c r="B73" s="498" t="s">
        <v>778</v>
      </c>
    </row>
    <row r="74" spans="1:2" s="541" customFormat="1">
      <c r="A74" s="540">
        <v>5302050030</v>
      </c>
      <c r="B74" s="541" t="s">
        <v>852</v>
      </c>
    </row>
    <row r="75" spans="1:2">
      <c r="A75" s="536">
        <v>5302060010</v>
      </c>
      <c r="B75" s="498" t="s">
        <v>777</v>
      </c>
    </row>
    <row r="76" spans="1:2">
      <c r="A76" s="536">
        <v>5302060020</v>
      </c>
      <c r="B76" s="498" t="s">
        <v>776</v>
      </c>
    </row>
    <row r="77" spans="1:2">
      <c r="A77" s="536">
        <v>5302060030</v>
      </c>
      <c r="B77" s="498" t="s">
        <v>775</v>
      </c>
    </row>
    <row r="78" spans="1:2">
      <c r="A78" s="536">
        <v>5302069990</v>
      </c>
      <c r="B78" s="498" t="s">
        <v>774</v>
      </c>
    </row>
    <row r="79" spans="1:2">
      <c r="A79" s="536">
        <v>5302070010</v>
      </c>
      <c r="B79" s="498" t="s">
        <v>773</v>
      </c>
    </row>
    <row r="80" spans="1:2">
      <c r="A80" s="536">
        <v>5302080020</v>
      </c>
      <c r="B80" s="498" t="s">
        <v>285</v>
      </c>
    </row>
    <row r="81" spans="1:2">
      <c r="A81" s="536">
        <v>5302090010</v>
      </c>
      <c r="B81" s="498" t="s">
        <v>772</v>
      </c>
    </row>
    <row r="82" spans="1:2">
      <c r="A82" s="536">
        <v>5302999990</v>
      </c>
      <c r="B82" s="498" t="s">
        <v>771</v>
      </c>
    </row>
    <row r="83" spans="1:2">
      <c r="A83" s="536">
        <v>5304010010</v>
      </c>
      <c r="B83" s="498" t="s">
        <v>770</v>
      </c>
    </row>
    <row r="84" spans="1:2">
      <c r="A84" s="536">
        <v>5304010020</v>
      </c>
      <c r="B84" s="498" t="s">
        <v>769</v>
      </c>
    </row>
    <row r="85" spans="1:2">
      <c r="A85" s="536">
        <v>5304010030</v>
      </c>
      <c r="B85" s="498" t="s">
        <v>768</v>
      </c>
    </row>
    <row r="86" spans="1:2">
      <c r="A86" s="536">
        <v>5304010040</v>
      </c>
      <c r="B86" s="498" t="s">
        <v>767</v>
      </c>
    </row>
    <row r="87" spans="1:2">
      <c r="A87" s="536">
        <v>5304010050</v>
      </c>
      <c r="B87" s="498" t="s">
        <v>766</v>
      </c>
    </row>
    <row r="88" spans="1:2">
      <c r="A88" s="536">
        <v>5304010060</v>
      </c>
      <c r="B88" s="498" t="s">
        <v>765</v>
      </c>
    </row>
    <row r="89" spans="1:2">
      <c r="A89" s="536">
        <v>5304010070</v>
      </c>
      <c r="B89" s="498" t="s">
        <v>764</v>
      </c>
    </row>
    <row r="90" spans="1:2">
      <c r="A90" s="536">
        <v>5304010080</v>
      </c>
      <c r="B90" s="498" t="s">
        <v>763</v>
      </c>
    </row>
    <row r="91" spans="1:2">
      <c r="A91" s="536">
        <v>5304040010</v>
      </c>
      <c r="B91" s="498" t="s">
        <v>762</v>
      </c>
    </row>
    <row r="92" spans="1:2">
      <c r="A92" s="536">
        <v>5304050010</v>
      </c>
      <c r="B92" s="498" t="s">
        <v>761</v>
      </c>
    </row>
    <row r="93" spans="1:2">
      <c r="A93" s="536">
        <v>5304050020</v>
      </c>
      <c r="B93" s="498" t="s">
        <v>760</v>
      </c>
    </row>
    <row r="94" spans="1:2">
      <c r="A94" s="536">
        <v>5304050030</v>
      </c>
      <c r="B94" s="498" t="s">
        <v>759</v>
      </c>
    </row>
    <row r="95" spans="1:2">
      <c r="A95" s="536">
        <v>5304990010</v>
      </c>
      <c r="B95" s="498" t="s">
        <v>758</v>
      </c>
    </row>
    <row r="96" spans="1:2">
      <c r="A96" s="536">
        <v>5304999990</v>
      </c>
      <c r="B96" s="498" t="s">
        <v>757</v>
      </c>
    </row>
    <row r="97" spans="1:2">
      <c r="A97" s="536">
        <v>5502040020</v>
      </c>
      <c r="B97" s="498" t="s">
        <v>756</v>
      </c>
    </row>
    <row r="98" spans="1:2">
      <c r="A98" s="536">
        <v>5502040030</v>
      </c>
      <c r="B98" s="498" t="s">
        <v>755</v>
      </c>
    </row>
    <row r="99" spans="1:2">
      <c r="A99" s="536">
        <v>5304020010</v>
      </c>
      <c r="B99" s="498" t="s">
        <v>754</v>
      </c>
    </row>
    <row r="100" spans="1:2">
      <c r="A100" s="536">
        <v>5304020020</v>
      </c>
      <c r="B100" s="498" t="s">
        <v>753</v>
      </c>
    </row>
    <row r="101" spans="1:2">
      <c r="A101" s="536">
        <v>5304020030</v>
      </c>
      <c r="B101" s="498" t="s">
        <v>282</v>
      </c>
    </row>
    <row r="102" spans="1:2">
      <c r="A102" s="536">
        <v>5304020040</v>
      </c>
      <c r="B102" s="498" t="s">
        <v>752</v>
      </c>
    </row>
    <row r="103" spans="1:2">
      <c r="A103" s="536">
        <v>5304020050</v>
      </c>
      <c r="B103" s="498" t="s">
        <v>751</v>
      </c>
    </row>
    <row r="104" spans="1:2">
      <c r="A104" s="536">
        <v>5304020060</v>
      </c>
      <c r="B104" s="498" t="s">
        <v>750</v>
      </c>
    </row>
    <row r="105" spans="1:2">
      <c r="A105" s="536">
        <v>5304020070</v>
      </c>
      <c r="B105" s="498" t="s">
        <v>749</v>
      </c>
    </row>
    <row r="106" spans="1:2">
      <c r="A106" s="536">
        <v>1901030010</v>
      </c>
      <c r="B106" s="498" t="s">
        <v>748</v>
      </c>
    </row>
    <row r="107" spans="1:2">
      <c r="A107" s="536">
        <v>5303010010</v>
      </c>
      <c r="B107" s="498" t="s">
        <v>281</v>
      </c>
    </row>
    <row r="108" spans="1:2">
      <c r="A108" s="536">
        <v>5303010020</v>
      </c>
      <c r="B108" s="498" t="s">
        <v>747</v>
      </c>
    </row>
    <row r="109" spans="1:2">
      <c r="A109" s="536">
        <v>5303010030</v>
      </c>
      <c r="B109" s="498" t="s">
        <v>746</v>
      </c>
    </row>
    <row r="110" spans="1:2">
      <c r="A110" s="536">
        <v>5303010040</v>
      </c>
      <c r="B110" s="498" t="s">
        <v>745</v>
      </c>
    </row>
    <row r="111" spans="1:2">
      <c r="A111" s="536">
        <v>5303010050</v>
      </c>
      <c r="B111" s="498" t="s">
        <v>744</v>
      </c>
    </row>
    <row r="112" spans="1:2">
      <c r="A112" s="536">
        <v>5303010060</v>
      </c>
      <c r="B112" s="498" t="s">
        <v>743</v>
      </c>
    </row>
    <row r="113" spans="1:2">
      <c r="A113" s="536">
        <v>5303010070</v>
      </c>
      <c r="B113" s="498" t="s">
        <v>742</v>
      </c>
    </row>
    <row r="114" spans="1:2">
      <c r="A114" s="536">
        <v>5303010080</v>
      </c>
      <c r="B114" s="498" t="s">
        <v>280</v>
      </c>
    </row>
    <row r="115" spans="1:2">
      <c r="A115" s="536">
        <v>5303010090</v>
      </c>
      <c r="B115" s="498" t="s">
        <v>741</v>
      </c>
    </row>
    <row r="116" spans="1:2">
      <c r="A116" s="536">
        <v>5303010100</v>
      </c>
      <c r="B116" s="498" t="s">
        <v>740</v>
      </c>
    </row>
    <row r="117" spans="1:2">
      <c r="A117" s="536">
        <v>5303010110</v>
      </c>
      <c r="B117" s="498" t="s">
        <v>739</v>
      </c>
    </row>
    <row r="118" spans="1:2">
      <c r="A118" s="536">
        <v>5303010120</v>
      </c>
      <c r="B118" s="498" t="s">
        <v>738</v>
      </c>
    </row>
    <row r="119" spans="1:2">
      <c r="A119" s="536">
        <v>5303010130</v>
      </c>
      <c r="B119" s="498" t="s">
        <v>737</v>
      </c>
    </row>
    <row r="120" spans="1:2">
      <c r="A120" s="536">
        <v>5303010140</v>
      </c>
      <c r="B120" s="498" t="s">
        <v>736</v>
      </c>
    </row>
    <row r="121" spans="1:2">
      <c r="A121" s="536">
        <v>5303010150</v>
      </c>
      <c r="B121" s="498" t="s">
        <v>735</v>
      </c>
    </row>
    <row r="122" spans="1:2">
      <c r="A122" s="536">
        <v>5303010160</v>
      </c>
      <c r="B122" s="498" t="s">
        <v>734</v>
      </c>
    </row>
    <row r="123" spans="1:2">
      <c r="A123" s="536">
        <v>5303010170</v>
      </c>
      <c r="B123" s="498" t="s">
        <v>733</v>
      </c>
    </row>
    <row r="124" spans="1:2">
      <c r="A124" s="536">
        <v>5303010180</v>
      </c>
      <c r="B124" s="498" t="s">
        <v>732</v>
      </c>
    </row>
    <row r="125" spans="1:2">
      <c r="A125" s="536">
        <v>5303010190</v>
      </c>
      <c r="B125" s="498" t="s">
        <v>731</v>
      </c>
    </row>
    <row r="126" spans="1:2">
      <c r="A126" s="536">
        <v>5303010200</v>
      </c>
      <c r="B126" s="498" t="s">
        <v>730</v>
      </c>
    </row>
    <row r="127" spans="1:2">
      <c r="A127" s="536">
        <v>5303010210</v>
      </c>
      <c r="B127" s="498" t="s">
        <v>729</v>
      </c>
    </row>
    <row r="128" spans="1:2">
      <c r="A128" s="536">
        <v>5303010220</v>
      </c>
      <c r="B128" s="498" t="s">
        <v>728</v>
      </c>
    </row>
    <row r="129" spans="1:2">
      <c r="A129" s="536">
        <v>5303010230</v>
      </c>
      <c r="B129" s="498" t="s">
        <v>727</v>
      </c>
    </row>
    <row r="130" spans="1:2">
      <c r="A130" s="536">
        <v>5303010240</v>
      </c>
      <c r="B130" s="498" t="s">
        <v>726</v>
      </c>
    </row>
    <row r="131" spans="1:2">
      <c r="A131" s="536">
        <v>5303010250</v>
      </c>
      <c r="B131" s="498" t="s">
        <v>725</v>
      </c>
    </row>
    <row r="132" spans="1:2">
      <c r="A132" s="536">
        <v>5303010260</v>
      </c>
      <c r="B132" s="498" t="s">
        <v>724</v>
      </c>
    </row>
    <row r="133" spans="1:2">
      <c r="A133" s="536">
        <v>1503010010</v>
      </c>
      <c r="B133" s="498" t="s">
        <v>287</v>
      </c>
    </row>
    <row r="134" spans="1:2">
      <c r="A134" s="536">
        <v>1503020010</v>
      </c>
      <c r="B134" s="498" t="s">
        <v>723</v>
      </c>
    </row>
    <row r="135" spans="1:2">
      <c r="A135" s="536">
        <v>1503030010</v>
      </c>
      <c r="B135" s="498" t="s">
        <v>722</v>
      </c>
    </row>
    <row r="136" spans="1:2">
      <c r="A136" s="536">
        <v>1503040010</v>
      </c>
      <c r="B136" s="498" t="s">
        <v>721</v>
      </c>
    </row>
    <row r="137" spans="1:2">
      <c r="A137" s="536">
        <v>1503050010</v>
      </c>
      <c r="B137" s="498" t="s">
        <v>720</v>
      </c>
    </row>
    <row r="138" spans="1:2">
      <c r="A138" s="536">
        <v>1503060010</v>
      </c>
      <c r="B138" s="498" t="s">
        <v>719</v>
      </c>
    </row>
    <row r="139" spans="1:2">
      <c r="A139" s="536">
        <v>1503070010</v>
      </c>
      <c r="B139" s="498" t="s">
        <v>718</v>
      </c>
    </row>
    <row r="140" spans="1:2">
      <c r="A140" s="536">
        <v>1503080010</v>
      </c>
      <c r="B140" s="498" t="s">
        <v>717</v>
      </c>
    </row>
    <row r="141" spans="1:2">
      <c r="A141" s="536">
        <v>1503090010</v>
      </c>
      <c r="B141" s="498" t="s">
        <v>716</v>
      </c>
    </row>
    <row r="142" spans="1:2">
      <c r="A142" s="536">
        <v>1503100010</v>
      </c>
      <c r="B142" s="498" t="s">
        <v>715</v>
      </c>
    </row>
    <row r="143" spans="1:2">
      <c r="A143" s="536">
        <v>1503110010</v>
      </c>
      <c r="B143" s="498" t="s">
        <v>714</v>
      </c>
    </row>
    <row r="144" spans="1:2">
      <c r="A144" s="536">
        <v>1503120010</v>
      </c>
      <c r="B144" s="498" t="s">
        <v>713</v>
      </c>
    </row>
    <row r="145" spans="1:2">
      <c r="A145" s="536">
        <v>1503130010</v>
      </c>
      <c r="B145" s="498" t="s">
        <v>712</v>
      </c>
    </row>
    <row r="146" spans="1:2">
      <c r="A146" s="536">
        <v>1503140010</v>
      </c>
      <c r="B146" s="498" t="s">
        <v>711</v>
      </c>
    </row>
    <row r="147" spans="1:2">
      <c r="A147" s="536">
        <v>1503150010</v>
      </c>
      <c r="B147" s="498" t="s">
        <v>710</v>
      </c>
    </row>
    <row r="148" spans="1:2">
      <c r="A148" s="536">
        <v>1503160010</v>
      </c>
      <c r="B148" s="498" t="s">
        <v>709</v>
      </c>
    </row>
    <row r="149" spans="1:2">
      <c r="A149" s="536">
        <v>1503980010</v>
      </c>
      <c r="B149" s="498" t="s">
        <v>708</v>
      </c>
    </row>
    <row r="150" spans="1:2">
      <c r="A150" s="536">
        <v>1505020010</v>
      </c>
      <c r="B150" s="498" t="s">
        <v>707</v>
      </c>
    </row>
    <row r="151" spans="1:2">
      <c r="A151" s="536">
        <v>1501010010</v>
      </c>
      <c r="B151" s="498" t="s">
        <v>706</v>
      </c>
    </row>
    <row r="152" spans="1:2">
      <c r="A152" s="536">
        <v>1502010010</v>
      </c>
      <c r="B152" s="498" t="s">
        <v>705</v>
      </c>
    </row>
    <row r="153" spans="1:2">
      <c r="A153" s="536">
        <v>1502010020</v>
      </c>
      <c r="B153" s="498" t="s">
        <v>704</v>
      </c>
    </row>
    <row r="154" spans="1:2">
      <c r="A154" s="536">
        <v>1502010030</v>
      </c>
      <c r="B154" s="498" t="s">
        <v>703</v>
      </c>
    </row>
    <row r="155" spans="1:2">
      <c r="A155" s="536">
        <v>1502010040</v>
      </c>
      <c r="B155" s="498" t="s">
        <v>702</v>
      </c>
    </row>
    <row r="156" spans="1:2">
      <c r="A156" s="536">
        <v>1502020010</v>
      </c>
      <c r="B156" s="498" t="s">
        <v>701</v>
      </c>
    </row>
    <row r="157" spans="1:2">
      <c r="A157" s="536">
        <v>1504010010</v>
      </c>
      <c r="B157" s="498" t="s">
        <v>700</v>
      </c>
    </row>
    <row r="158" spans="1:2">
      <c r="A158" s="536">
        <v>1504020010</v>
      </c>
      <c r="B158" s="498" t="s">
        <v>699</v>
      </c>
    </row>
    <row r="159" spans="1:2">
      <c r="A159" s="536">
        <v>1504990010</v>
      </c>
      <c r="B159" s="498" t="s">
        <v>698</v>
      </c>
    </row>
    <row r="160" spans="1:2">
      <c r="A160" s="536">
        <v>1504990020</v>
      </c>
      <c r="B160" s="498" t="s">
        <v>697</v>
      </c>
    </row>
    <row r="161" spans="1:2">
      <c r="A161" s="536">
        <v>1504990030</v>
      </c>
      <c r="B161" s="498" t="s">
        <v>696</v>
      </c>
    </row>
    <row r="162" spans="1:2">
      <c r="A162" s="536">
        <v>1504990040</v>
      </c>
      <c r="B162" s="498" t="s">
        <v>695</v>
      </c>
    </row>
    <row r="163" spans="1:2">
      <c r="A163" s="536">
        <v>1504990050</v>
      </c>
      <c r="B163" s="498" t="s">
        <v>694</v>
      </c>
    </row>
    <row r="164" spans="1:2">
      <c r="A164" s="536">
        <v>1504999990</v>
      </c>
      <c r="B164" s="498" t="s">
        <v>693</v>
      </c>
    </row>
    <row r="165" spans="1:2">
      <c r="A165" s="536">
        <v>5202010060</v>
      </c>
      <c r="B165" s="498" t="s">
        <v>853</v>
      </c>
    </row>
    <row r="166" spans="1:2" s="541" customFormat="1">
      <c r="A166" s="540">
        <v>5203010090</v>
      </c>
      <c r="B166" s="541" t="s">
        <v>692</v>
      </c>
    </row>
    <row r="167" spans="1:2" s="541" customFormat="1">
      <c r="A167" s="540">
        <v>5204010120</v>
      </c>
      <c r="B167" s="541" t="s">
        <v>691</v>
      </c>
    </row>
    <row r="168" spans="1:2" s="541" customFormat="1">
      <c r="A168" s="540">
        <v>5204020050</v>
      </c>
      <c r="B168" s="541" t="s">
        <v>690</v>
      </c>
    </row>
    <row r="169" spans="1:2" s="541" customFormat="1">
      <c r="A169" s="540">
        <v>5204020060</v>
      </c>
      <c r="B169" s="541" t="s">
        <v>689</v>
      </c>
    </row>
    <row r="170" spans="1:2" s="541" customFormat="1">
      <c r="A170" s="540">
        <v>5205010050</v>
      </c>
      <c r="B170" s="541" t="s">
        <v>688</v>
      </c>
    </row>
    <row r="171" spans="1:2">
      <c r="A171" s="536">
        <v>5501010010</v>
      </c>
      <c r="B171" s="498" t="s">
        <v>687</v>
      </c>
    </row>
    <row r="172" spans="1:2">
      <c r="A172" s="536">
        <v>5502010010</v>
      </c>
      <c r="B172" s="498" t="s">
        <v>686</v>
      </c>
    </row>
    <row r="173" spans="1:2">
      <c r="A173" s="536">
        <v>5502010020</v>
      </c>
      <c r="B173" s="498" t="s">
        <v>685</v>
      </c>
    </row>
    <row r="174" spans="1:2">
      <c r="A174" s="536">
        <v>5502010060</v>
      </c>
      <c r="B174" s="498" t="s">
        <v>684</v>
      </c>
    </row>
    <row r="175" spans="1:2">
      <c r="A175" s="536">
        <v>5502010070</v>
      </c>
      <c r="B175" s="498" t="s">
        <v>683</v>
      </c>
    </row>
    <row r="176" spans="1:2">
      <c r="A176" s="536">
        <v>5502020010</v>
      </c>
      <c r="B176" s="498" t="s">
        <v>682</v>
      </c>
    </row>
    <row r="177" spans="1:2">
      <c r="A177" s="536">
        <v>5502020020</v>
      </c>
      <c r="B177" s="498" t="s">
        <v>681</v>
      </c>
    </row>
    <row r="178" spans="1:2">
      <c r="A178" s="536">
        <v>5502030010</v>
      </c>
      <c r="B178" s="498" t="s">
        <v>680</v>
      </c>
    </row>
    <row r="179" spans="1:2">
      <c r="A179" s="536">
        <v>5502030020</v>
      </c>
      <c r="B179" s="498" t="s">
        <v>679</v>
      </c>
    </row>
    <row r="180" spans="1:2">
      <c r="A180" s="536">
        <v>5502040010</v>
      </c>
      <c r="B180" s="498" t="s">
        <v>678</v>
      </c>
    </row>
    <row r="181" spans="1:2">
      <c r="A181" s="536">
        <v>5502050010</v>
      </c>
      <c r="B181" s="498" t="s">
        <v>677</v>
      </c>
    </row>
    <row r="182" spans="1:2">
      <c r="A182" s="536">
        <v>5502059990</v>
      </c>
      <c r="B182" s="498" t="s">
        <v>279</v>
      </c>
    </row>
    <row r="183" spans="1:2">
      <c r="A183" s="536">
        <v>5503010010</v>
      </c>
      <c r="B183" s="498" t="s">
        <v>676</v>
      </c>
    </row>
    <row r="184" spans="1:2">
      <c r="A184" s="536" t="s">
        <v>482</v>
      </c>
      <c r="B184" s="498" t="s">
        <v>675</v>
      </c>
    </row>
    <row r="185" spans="1:2">
      <c r="A185" s="536">
        <v>1503985010</v>
      </c>
      <c r="B185" s="498" t="s">
        <v>860</v>
      </c>
    </row>
    <row r="186" spans="1:2">
      <c r="A186" s="536">
        <v>5204010060</v>
      </c>
      <c r="B186" s="498" t="s">
        <v>854</v>
      </c>
    </row>
    <row r="187" spans="1:2">
      <c r="A187" s="536">
        <v>5204010080</v>
      </c>
      <c r="B187" s="498" t="s">
        <v>861</v>
      </c>
    </row>
    <row r="188" spans="1:2">
      <c r="A188" s="536">
        <v>5204010090</v>
      </c>
      <c r="B188" s="498" t="s">
        <v>855</v>
      </c>
    </row>
    <row r="189" spans="1:2">
      <c r="A189" s="498">
        <v>5204010110</v>
      </c>
      <c r="B189" s="498" t="s">
        <v>856</v>
      </c>
    </row>
    <row r="190" spans="1:2">
      <c r="A190" s="498">
        <v>5205010100</v>
      </c>
      <c r="B190" s="498" t="s">
        <v>966</v>
      </c>
    </row>
    <row r="191" spans="1:2">
      <c r="A191" s="498">
        <v>5202010130</v>
      </c>
      <c r="B191" s="498" t="s">
        <v>967</v>
      </c>
    </row>
    <row r="192" spans="1:2">
      <c r="A192" s="498">
        <v>5204020070</v>
      </c>
      <c r="B192" s="498" t="s">
        <v>968</v>
      </c>
    </row>
    <row r="193" spans="1:2">
      <c r="A193" s="498">
        <v>5204020120</v>
      </c>
      <c r="B193" s="498" t="s">
        <v>969</v>
      </c>
    </row>
    <row r="194" spans="1:2">
      <c r="A194" s="498">
        <v>5302020040</v>
      </c>
      <c r="B194" s="498" t="s">
        <v>970</v>
      </c>
    </row>
    <row r="195" spans="1:2">
      <c r="A195" s="498">
        <v>5203020120</v>
      </c>
      <c r="B195" s="498" t="s">
        <v>1022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AF140"/>
  <sheetViews>
    <sheetView topLeftCell="F46" workbookViewId="0">
      <selection activeCell="G3" sqref="G3:Q63"/>
    </sheetView>
  </sheetViews>
  <sheetFormatPr defaultRowHeight="19.8"/>
  <cols>
    <col min="1" max="1" width="14.5" bestFit="1" customWidth="1"/>
    <col min="2" max="2" width="19" bestFit="1" customWidth="1"/>
    <col min="3" max="3" width="21.625" bestFit="1" customWidth="1"/>
    <col min="4" max="4" width="24.375" bestFit="1" customWidth="1"/>
    <col min="5" max="6" width="24.375" customWidth="1"/>
    <col min="7" max="7" width="15.375" bestFit="1" customWidth="1"/>
    <col min="8" max="8" width="18.375" bestFit="1" customWidth="1"/>
    <col min="9" max="9" width="19" bestFit="1" customWidth="1"/>
    <col min="10" max="10" width="17.5" bestFit="1" customWidth="1"/>
    <col min="11" max="11" width="15.5" bestFit="1" customWidth="1"/>
    <col min="12" max="12" width="21.625" bestFit="1" customWidth="1"/>
    <col min="13" max="13" width="13" bestFit="1" customWidth="1"/>
    <col min="14" max="14" width="16.5" bestFit="1" customWidth="1"/>
    <col min="15" max="15" width="24.375" bestFit="1" customWidth="1"/>
    <col min="16" max="16" width="20.125" bestFit="1" customWidth="1"/>
    <col min="17" max="17" width="16.5" bestFit="1" customWidth="1"/>
    <col min="18" max="18" width="10" bestFit="1" customWidth="1"/>
    <col min="21" max="21" width="24.375" bestFit="1" customWidth="1"/>
    <col min="22" max="22" width="15.375" bestFit="1" customWidth="1"/>
    <col min="23" max="23" width="18.375" bestFit="1" customWidth="1"/>
    <col min="24" max="24" width="19" bestFit="1" customWidth="1"/>
    <col min="25" max="32" width="11.125" bestFit="1" customWidth="1"/>
  </cols>
  <sheetData>
    <row r="1" spans="1:32">
      <c r="A1" s="529" t="s">
        <v>485</v>
      </c>
      <c r="G1" s="522" t="s">
        <v>451</v>
      </c>
      <c r="H1" s="522" t="s">
        <v>474</v>
      </c>
      <c r="I1" s="522" t="s">
        <v>472</v>
      </c>
      <c r="J1" s="522" t="s">
        <v>470</v>
      </c>
      <c r="K1" s="522" t="s">
        <v>468</v>
      </c>
      <c r="L1" s="522" t="s">
        <v>466</v>
      </c>
      <c r="M1" s="522" t="s">
        <v>464</v>
      </c>
      <c r="N1" s="522" t="s">
        <v>462</v>
      </c>
      <c r="O1" s="522" t="s">
        <v>460</v>
      </c>
      <c r="P1" s="522" t="s">
        <v>458</v>
      </c>
      <c r="Q1" s="522" t="s">
        <v>456</v>
      </c>
    </row>
    <row r="2" spans="1:32">
      <c r="A2" s="528" t="s">
        <v>484</v>
      </c>
      <c r="B2" s="528" t="s">
        <v>481</v>
      </c>
      <c r="C2" s="528" t="s">
        <v>480</v>
      </c>
      <c r="D2" s="528" t="s">
        <v>479</v>
      </c>
      <c r="E2" s="528" t="s">
        <v>478</v>
      </c>
      <c r="F2" s="528" t="s">
        <v>476</v>
      </c>
      <c r="G2" s="528" t="s">
        <v>475</v>
      </c>
      <c r="H2" s="528" t="s">
        <v>473</v>
      </c>
      <c r="I2" s="528" t="s">
        <v>471</v>
      </c>
      <c r="J2" s="528" t="s">
        <v>469</v>
      </c>
      <c r="K2" s="528" t="s">
        <v>467</v>
      </c>
      <c r="L2" s="528" t="s">
        <v>465</v>
      </c>
      <c r="M2" s="528" t="s">
        <v>463</v>
      </c>
      <c r="N2" s="528" t="s">
        <v>461</v>
      </c>
      <c r="O2" s="528" t="s">
        <v>459</v>
      </c>
      <c r="P2" s="528" t="s">
        <v>457</v>
      </c>
      <c r="Q2" s="528" t="s">
        <v>455</v>
      </c>
      <c r="R2" s="526"/>
      <c r="U2" s="528" t="s">
        <v>483</v>
      </c>
    </row>
    <row r="3" spans="1:32" ht="24.6">
      <c r="A3" s="523" t="s">
        <v>255</v>
      </c>
      <c r="B3" s="522" t="s">
        <v>451</v>
      </c>
      <c r="C3" s="522" t="s">
        <v>470</v>
      </c>
      <c r="D3" s="522" t="s">
        <v>462</v>
      </c>
      <c r="E3" s="522" t="s">
        <v>458</v>
      </c>
      <c r="F3" s="522" t="s">
        <v>456</v>
      </c>
      <c r="G3">
        <v>5201010010</v>
      </c>
      <c r="H3" s="521">
        <v>5201030010</v>
      </c>
      <c r="I3" s="521">
        <v>5201030020</v>
      </c>
      <c r="J3" s="521">
        <v>5203010010</v>
      </c>
      <c r="K3" s="521">
        <v>1505010010</v>
      </c>
      <c r="L3" s="521">
        <v>5304020010</v>
      </c>
      <c r="M3" s="521">
        <v>1901030010</v>
      </c>
      <c r="N3" s="521">
        <v>1503010010</v>
      </c>
      <c r="O3" s="521">
        <v>1501010010</v>
      </c>
      <c r="P3" s="528">
        <v>5202010060</v>
      </c>
      <c r="Q3" s="527" t="s">
        <v>482</v>
      </c>
      <c r="U3" s="523" t="s">
        <v>255</v>
      </c>
      <c r="V3" s="526" t="s">
        <v>481</v>
      </c>
      <c r="W3" s="522"/>
      <c r="X3" s="522"/>
      <c r="Y3" s="526"/>
    </row>
    <row r="4" spans="1:32" ht="24.6">
      <c r="A4" s="523" t="s">
        <v>269</v>
      </c>
      <c r="B4" s="522" t="s">
        <v>474</v>
      </c>
      <c r="C4" s="522" t="s">
        <v>468</v>
      </c>
      <c r="D4" s="522" t="s">
        <v>460</v>
      </c>
      <c r="E4" s="522"/>
      <c r="F4" s="522"/>
      <c r="G4">
        <v>5201020010</v>
      </c>
      <c r="H4" s="521">
        <v>5203010050</v>
      </c>
      <c r="I4" s="521">
        <v>5202010100</v>
      </c>
      <c r="J4" s="521">
        <v>5203010020</v>
      </c>
      <c r="K4" s="521">
        <v>1505030010</v>
      </c>
      <c r="L4" s="521">
        <v>5304020020</v>
      </c>
      <c r="M4" s="521">
        <v>5303010010</v>
      </c>
      <c r="N4" s="521">
        <v>1503020010</v>
      </c>
      <c r="O4" s="521">
        <v>1502010010</v>
      </c>
      <c r="P4" s="528">
        <v>5203010090</v>
      </c>
      <c r="U4" s="523" t="s">
        <v>269</v>
      </c>
      <c r="V4" s="526" t="s">
        <v>480</v>
      </c>
      <c r="X4" s="522"/>
      <c r="Y4" s="526"/>
      <c r="Z4" s="521"/>
      <c r="AA4" s="521"/>
      <c r="AB4" s="521"/>
      <c r="AC4" s="521"/>
      <c r="AD4" s="521"/>
      <c r="AE4" s="521"/>
      <c r="AF4" s="521"/>
    </row>
    <row r="5" spans="1:32" ht="24.6">
      <c r="A5" s="523" t="s">
        <v>271</v>
      </c>
      <c r="B5" s="522" t="s">
        <v>472</v>
      </c>
      <c r="C5" s="522" t="s">
        <v>466</v>
      </c>
      <c r="D5" s="522"/>
      <c r="E5" s="522"/>
      <c r="F5" s="522"/>
      <c r="G5" s="521">
        <v>5201020020</v>
      </c>
      <c r="H5" s="521">
        <v>5203020020</v>
      </c>
      <c r="I5" s="521">
        <v>5202010120</v>
      </c>
      <c r="J5" s="521">
        <v>5203010030</v>
      </c>
      <c r="K5" s="521">
        <v>1505030020</v>
      </c>
      <c r="L5" s="521">
        <v>5304020030</v>
      </c>
      <c r="M5" s="521">
        <v>5303010020</v>
      </c>
      <c r="N5" s="521">
        <v>1503030010</v>
      </c>
      <c r="O5" s="521">
        <v>1502010020</v>
      </c>
      <c r="P5" s="528">
        <v>5204010060</v>
      </c>
      <c r="U5" s="523" t="s">
        <v>271</v>
      </c>
      <c r="V5" s="526" t="s">
        <v>479</v>
      </c>
      <c r="W5" s="521"/>
      <c r="X5" s="522"/>
      <c r="Y5" s="526"/>
    </row>
    <row r="6" spans="1:32" ht="24.6">
      <c r="A6" s="523" t="s">
        <v>277</v>
      </c>
      <c r="C6" s="522" t="s">
        <v>464</v>
      </c>
      <c r="D6" s="522"/>
      <c r="E6" s="522"/>
      <c r="F6" s="522"/>
      <c r="G6" s="521">
        <v>5202010070</v>
      </c>
      <c r="I6">
        <v>5202010130</v>
      </c>
      <c r="J6" s="521">
        <v>5203020030</v>
      </c>
      <c r="K6" s="521">
        <v>1505030030</v>
      </c>
      <c r="L6" s="521">
        <v>5304020040</v>
      </c>
      <c r="M6" s="521">
        <v>5303010030</v>
      </c>
      <c r="N6" s="521">
        <v>1503040010</v>
      </c>
      <c r="O6" s="521">
        <v>1502010030</v>
      </c>
      <c r="P6" s="528">
        <v>5204010080</v>
      </c>
      <c r="U6" s="523" t="s">
        <v>277</v>
      </c>
      <c r="V6" s="526" t="s">
        <v>478</v>
      </c>
      <c r="W6" s="521"/>
      <c r="X6" s="521"/>
      <c r="Y6" s="521"/>
    </row>
    <row r="7" spans="1:32" ht="24.6">
      <c r="A7" s="523" t="s">
        <v>477</v>
      </c>
      <c r="G7" s="521">
        <v>5202010080</v>
      </c>
      <c r="I7" s="521">
        <v>5203010070</v>
      </c>
      <c r="J7" s="521">
        <v>5203020040</v>
      </c>
      <c r="K7">
        <v>5204020070</v>
      </c>
      <c r="L7" s="521">
        <v>5304020050</v>
      </c>
      <c r="M7" s="521">
        <v>5303010040</v>
      </c>
      <c r="N7" s="521">
        <v>1503050010</v>
      </c>
      <c r="O7" s="521">
        <v>1502010040</v>
      </c>
      <c r="P7" s="528">
        <v>5204010090</v>
      </c>
      <c r="U7" s="523" t="s">
        <v>477</v>
      </c>
      <c r="V7" s="526" t="s">
        <v>476</v>
      </c>
    </row>
    <row r="8" spans="1:32">
      <c r="G8" s="521">
        <v>5203010040</v>
      </c>
      <c r="J8" s="521">
        <v>5203020050</v>
      </c>
      <c r="K8" s="521">
        <v>5204029990</v>
      </c>
      <c r="L8" s="521">
        <v>5304020060</v>
      </c>
      <c r="M8" s="521">
        <v>5303010050</v>
      </c>
      <c r="N8" s="521">
        <v>1503060010</v>
      </c>
      <c r="O8" s="521">
        <v>1502020010</v>
      </c>
      <c r="P8" s="521">
        <v>5204010110</v>
      </c>
      <c r="U8" s="522" t="s">
        <v>451</v>
      </c>
      <c r="V8" s="526" t="s">
        <v>475</v>
      </c>
    </row>
    <row r="9" spans="1:32">
      <c r="G9" s="521">
        <v>5203020010</v>
      </c>
      <c r="J9" s="521">
        <v>5203020060</v>
      </c>
      <c r="K9" s="521">
        <v>5205010030</v>
      </c>
      <c r="L9" s="521">
        <v>5304020070</v>
      </c>
      <c r="M9" s="521">
        <v>5303010060</v>
      </c>
      <c r="N9" s="521">
        <v>1503070010</v>
      </c>
      <c r="O9" s="521">
        <v>1504010010</v>
      </c>
      <c r="P9" s="521">
        <v>5204010120</v>
      </c>
      <c r="U9" s="522" t="s">
        <v>474</v>
      </c>
      <c r="V9" s="526" t="s">
        <v>473</v>
      </c>
    </row>
    <row r="10" spans="1:32">
      <c r="G10" s="521">
        <v>5203020070</v>
      </c>
      <c r="J10" s="521">
        <v>5203020080</v>
      </c>
      <c r="K10" s="521">
        <v>5205010040</v>
      </c>
      <c r="M10" s="521">
        <v>5303010070</v>
      </c>
      <c r="N10" s="521">
        <v>1503080010</v>
      </c>
      <c r="O10" s="521">
        <v>1504020010</v>
      </c>
      <c r="P10" s="521">
        <v>5204020050</v>
      </c>
      <c r="U10" s="522" t="s">
        <v>472</v>
      </c>
      <c r="V10" s="526" t="s">
        <v>471</v>
      </c>
    </row>
    <row r="11" spans="1:32">
      <c r="G11" s="521">
        <v>5205010080</v>
      </c>
      <c r="J11" s="521">
        <v>5203020090</v>
      </c>
      <c r="K11">
        <v>5205010100</v>
      </c>
      <c r="M11" s="521">
        <v>5303010080</v>
      </c>
      <c r="N11" s="521">
        <v>1503090010</v>
      </c>
      <c r="O11" s="521">
        <v>1504990010</v>
      </c>
      <c r="P11" s="521">
        <v>5204020060</v>
      </c>
      <c r="U11" s="522" t="s">
        <v>470</v>
      </c>
      <c r="V11" s="526" t="s">
        <v>469</v>
      </c>
    </row>
    <row r="12" spans="1:32">
      <c r="G12" s="521">
        <v>5205010090</v>
      </c>
      <c r="J12" s="521">
        <v>5203020100</v>
      </c>
      <c r="K12" s="521">
        <v>5206010010</v>
      </c>
      <c r="M12" s="521">
        <v>5303010090</v>
      </c>
      <c r="N12" s="521">
        <v>1503100010</v>
      </c>
      <c r="O12" s="521">
        <v>1504990020</v>
      </c>
      <c r="P12">
        <v>5204020120</v>
      </c>
      <c r="U12" s="522" t="s">
        <v>468</v>
      </c>
      <c r="V12" s="526" t="s">
        <v>467</v>
      </c>
    </row>
    <row r="13" spans="1:32">
      <c r="G13" s="521">
        <v>5502040050</v>
      </c>
      <c r="J13" s="521">
        <v>5203020110</v>
      </c>
      <c r="K13" s="521">
        <v>5206010020</v>
      </c>
      <c r="M13" s="521">
        <v>5303010100</v>
      </c>
      <c r="N13" s="521">
        <v>1503110010</v>
      </c>
      <c r="O13" s="521">
        <v>1504990030</v>
      </c>
      <c r="P13" s="521">
        <v>5205010050</v>
      </c>
      <c r="U13" s="522" t="s">
        <v>466</v>
      </c>
      <c r="V13" s="526" t="s">
        <v>465</v>
      </c>
    </row>
    <row r="14" spans="1:32" ht="24.6">
      <c r="A14" s="523"/>
      <c r="G14" s="521"/>
      <c r="H14" s="521"/>
      <c r="I14" s="521"/>
      <c r="J14" s="687">
        <v>5203020120</v>
      </c>
      <c r="K14" s="521">
        <v>5206020010</v>
      </c>
      <c r="M14" s="521">
        <v>5303010110</v>
      </c>
      <c r="N14" s="521">
        <v>1503120010</v>
      </c>
      <c r="O14" s="521">
        <v>1504990040</v>
      </c>
      <c r="P14" s="521">
        <v>5501010010</v>
      </c>
      <c r="U14" s="522" t="s">
        <v>464</v>
      </c>
      <c r="V14" s="526" t="s">
        <v>463</v>
      </c>
    </row>
    <row r="15" spans="1:32">
      <c r="G15" s="521"/>
      <c r="H15" s="521"/>
      <c r="I15" s="521"/>
      <c r="J15" s="521">
        <v>5203029990</v>
      </c>
      <c r="K15" s="521">
        <v>5206020020</v>
      </c>
      <c r="M15" s="521">
        <v>5303010120</v>
      </c>
      <c r="N15" s="521">
        <v>1503130010</v>
      </c>
      <c r="O15" s="521">
        <v>1504990050</v>
      </c>
      <c r="P15" s="521">
        <v>5502010010</v>
      </c>
      <c r="U15" s="522" t="s">
        <v>462</v>
      </c>
      <c r="V15" s="526" t="s">
        <v>461</v>
      </c>
    </row>
    <row r="16" spans="1:32">
      <c r="G16" s="521"/>
      <c r="H16" s="521"/>
      <c r="I16" s="521"/>
      <c r="J16" s="521">
        <v>5301010010</v>
      </c>
      <c r="K16" s="521">
        <v>5302010010</v>
      </c>
      <c r="M16" s="521">
        <v>5303010130</v>
      </c>
      <c r="N16" s="521">
        <v>1503140010</v>
      </c>
      <c r="O16" s="521">
        <v>1504999990</v>
      </c>
      <c r="P16" s="521">
        <v>5502010020</v>
      </c>
      <c r="U16" s="522" t="s">
        <v>460</v>
      </c>
      <c r="V16" s="526" t="s">
        <v>459</v>
      </c>
    </row>
    <row r="17" spans="7:23">
      <c r="G17" s="521"/>
      <c r="H17" s="521"/>
      <c r="I17" s="521"/>
      <c r="J17" s="521">
        <v>5301010020</v>
      </c>
      <c r="K17" s="521">
        <v>5302010020</v>
      </c>
      <c r="M17" s="521">
        <v>5303010140</v>
      </c>
      <c r="N17" s="521">
        <v>1503150010</v>
      </c>
      <c r="P17" s="521">
        <v>5502010060</v>
      </c>
      <c r="U17" s="522" t="s">
        <v>458</v>
      </c>
      <c r="V17" s="526" t="s">
        <v>457</v>
      </c>
    </row>
    <row r="18" spans="7:23">
      <c r="G18" s="521"/>
      <c r="H18" s="521"/>
      <c r="I18" s="521"/>
      <c r="J18" s="521">
        <v>5301010030</v>
      </c>
      <c r="K18" s="521">
        <v>5302010030</v>
      </c>
      <c r="M18" s="521">
        <v>5303010150</v>
      </c>
      <c r="N18" s="521">
        <v>1503160010</v>
      </c>
      <c r="P18" s="521">
        <v>5502010070</v>
      </c>
      <c r="U18" s="522" t="s">
        <v>456</v>
      </c>
      <c r="V18" s="526" t="s">
        <v>455</v>
      </c>
    </row>
    <row r="19" spans="7:23">
      <c r="G19" s="521"/>
      <c r="H19" s="521"/>
      <c r="I19" s="521"/>
      <c r="J19" s="521">
        <v>5301010040</v>
      </c>
      <c r="K19" s="521">
        <v>5302010040</v>
      </c>
      <c r="M19" s="521">
        <v>5303010160</v>
      </c>
      <c r="N19" s="521">
        <v>1503980010</v>
      </c>
      <c r="P19" s="521">
        <v>5502020010</v>
      </c>
      <c r="V19" s="521"/>
    </row>
    <row r="20" spans="7:23">
      <c r="G20" s="521"/>
      <c r="H20" s="521"/>
      <c r="I20" s="521"/>
      <c r="J20" s="521">
        <v>5301010050</v>
      </c>
      <c r="K20" s="521">
        <v>5302010050</v>
      </c>
      <c r="M20" s="521">
        <v>5303010170</v>
      </c>
      <c r="N20" s="521">
        <v>1503985010</v>
      </c>
      <c r="P20" s="521">
        <v>5502020020</v>
      </c>
      <c r="U20" s="522"/>
    </row>
    <row r="21" spans="7:23">
      <c r="G21" s="521"/>
      <c r="H21" s="521"/>
      <c r="J21" s="521">
        <v>5301010060</v>
      </c>
      <c r="K21" s="521">
        <v>5302020010</v>
      </c>
      <c r="M21" s="521">
        <v>5303010180</v>
      </c>
      <c r="N21">
        <v>1505020010</v>
      </c>
      <c r="P21" s="521">
        <v>5502030010</v>
      </c>
      <c r="U21" s="525" t="s">
        <v>454</v>
      </c>
      <c r="V21" s="525" t="s">
        <v>453</v>
      </c>
      <c r="W21" s="525" t="s">
        <v>452</v>
      </c>
    </row>
    <row r="22" spans="7:23">
      <c r="G22" s="521"/>
      <c r="H22" s="521"/>
      <c r="J22" s="521">
        <v>5301010070</v>
      </c>
      <c r="K22" s="521">
        <v>5302020020</v>
      </c>
      <c r="M22" s="521">
        <v>5303010190</v>
      </c>
      <c r="P22" s="521">
        <v>5502030020</v>
      </c>
      <c r="U22" s="524" t="s">
        <v>255</v>
      </c>
      <c r="V22" s="524" t="s">
        <v>451</v>
      </c>
      <c r="W22" s="524">
        <v>5201010010</v>
      </c>
    </row>
    <row r="23" spans="7:23">
      <c r="G23" s="521"/>
      <c r="H23" s="521"/>
      <c r="J23" s="521">
        <v>5301010080</v>
      </c>
      <c r="K23" s="521">
        <v>5302020030</v>
      </c>
      <c r="M23" s="521">
        <v>5303010200</v>
      </c>
      <c r="P23" s="521">
        <v>5502040010</v>
      </c>
    </row>
    <row r="24" spans="7:23" ht="24.6">
      <c r="G24" s="521"/>
      <c r="H24" s="521"/>
      <c r="J24" s="521">
        <v>5301010090</v>
      </c>
      <c r="K24">
        <v>5302020040</v>
      </c>
      <c r="M24" s="521">
        <v>5303010210</v>
      </c>
      <c r="P24" s="521">
        <v>5502050010</v>
      </c>
      <c r="U24" s="523"/>
      <c r="V24" s="522"/>
    </row>
    <row r="25" spans="7:23">
      <c r="G25" s="521"/>
      <c r="H25" s="521"/>
      <c r="J25" s="521">
        <v>5301019990</v>
      </c>
      <c r="K25" s="521">
        <v>5302029990</v>
      </c>
      <c r="M25" s="521">
        <v>5303010220</v>
      </c>
      <c r="P25" s="521">
        <v>5502059990</v>
      </c>
      <c r="V25" s="522"/>
    </row>
    <row r="26" spans="7:23">
      <c r="G26" s="521"/>
      <c r="H26" s="521"/>
      <c r="J26" s="521">
        <v>5302080010</v>
      </c>
      <c r="K26" s="521">
        <v>5302030010</v>
      </c>
      <c r="M26" s="521">
        <v>5303010230</v>
      </c>
      <c r="P26" s="521">
        <v>5503010010</v>
      </c>
      <c r="V26" s="522"/>
    </row>
    <row r="27" spans="7:23">
      <c r="G27" s="521"/>
      <c r="H27" s="521"/>
      <c r="J27" s="521"/>
      <c r="K27" s="521">
        <v>5302030020</v>
      </c>
      <c r="M27" s="521">
        <v>5303010240</v>
      </c>
      <c r="V27" s="522"/>
    </row>
    <row r="28" spans="7:23">
      <c r="G28" s="521"/>
      <c r="H28" s="521"/>
      <c r="J28" s="521"/>
      <c r="K28" s="521">
        <v>5302030030</v>
      </c>
      <c r="M28" s="521">
        <v>5303010250</v>
      </c>
      <c r="U28" s="522"/>
      <c r="V28" s="521"/>
    </row>
    <row r="29" spans="7:23">
      <c r="G29" s="521"/>
      <c r="H29" s="521"/>
      <c r="J29" s="521"/>
      <c r="K29" s="521">
        <v>5302030040</v>
      </c>
      <c r="M29" s="521">
        <v>5303010260</v>
      </c>
      <c r="V29" s="521"/>
    </row>
    <row r="30" spans="7:23">
      <c r="G30" s="521"/>
      <c r="H30" s="521"/>
      <c r="J30" s="521"/>
      <c r="K30" s="521">
        <v>5302030050</v>
      </c>
      <c r="M30" s="521"/>
      <c r="V30" s="521"/>
    </row>
    <row r="31" spans="7:23">
      <c r="G31" s="521"/>
      <c r="H31" s="521"/>
      <c r="J31" s="521"/>
      <c r="K31" s="521">
        <v>5302030060</v>
      </c>
      <c r="V31" s="521"/>
    </row>
    <row r="32" spans="7:23">
      <c r="G32" s="521"/>
      <c r="H32" s="521"/>
      <c r="J32" s="521"/>
      <c r="K32" s="521">
        <v>5302030070</v>
      </c>
      <c r="V32" s="521"/>
    </row>
    <row r="33" spans="7:22">
      <c r="G33" s="521"/>
      <c r="H33" s="521"/>
      <c r="J33" s="521"/>
      <c r="K33" s="521">
        <v>5302039990</v>
      </c>
      <c r="V33" s="521"/>
    </row>
    <row r="34" spans="7:22">
      <c r="G34" s="521"/>
      <c r="H34" s="521"/>
      <c r="J34" s="521"/>
      <c r="K34" s="521">
        <v>5302040010</v>
      </c>
      <c r="V34" s="521"/>
    </row>
    <row r="35" spans="7:22">
      <c r="G35" s="521"/>
      <c r="H35" s="521"/>
      <c r="J35" s="521"/>
      <c r="K35" s="521">
        <v>5302050010</v>
      </c>
      <c r="V35" s="521"/>
    </row>
    <row r="36" spans="7:22">
      <c r="G36" s="521"/>
      <c r="H36" s="521"/>
      <c r="J36" s="521"/>
      <c r="K36" s="521">
        <v>5302050020</v>
      </c>
      <c r="V36" s="521"/>
    </row>
    <row r="37" spans="7:22">
      <c r="H37" s="521"/>
      <c r="J37" s="521"/>
      <c r="K37" s="521">
        <v>5302050030</v>
      </c>
      <c r="V37" s="521"/>
    </row>
    <row r="38" spans="7:22">
      <c r="H38" s="521"/>
      <c r="J38" s="521"/>
      <c r="K38" s="521">
        <v>5302060010</v>
      </c>
      <c r="V38" s="521"/>
    </row>
    <row r="39" spans="7:22">
      <c r="H39" s="521"/>
      <c r="J39" s="521"/>
      <c r="K39" s="521">
        <v>5302060020</v>
      </c>
      <c r="V39" s="521"/>
    </row>
    <row r="40" spans="7:22">
      <c r="H40" s="521"/>
      <c r="J40" s="521"/>
      <c r="K40" s="521">
        <v>5302060030</v>
      </c>
      <c r="V40" s="521"/>
    </row>
    <row r="41" spans="7:22">
      <c r="H41" s="521"/>
      <c r="J41" s="521"/>
      <c r="K41" s="521">
        <v>5302069990</v>
      </c>
      <c r="V41" s="521"/>
    </row>
    <row r="42" spans="7:22">
      <c r="H42" s="521"/>
      <c r="J42" s="521"/>
      <c r="K42" s="521">
        <v>5302070010</v>
      </c>
      <c r="V42" s="521"/>
    </row>
    <row r="43" spans="7:22">
      <c r="H43" s="521"/>
      <c r="K43" s="521">
        <v>5302080020</v>
      </c>
      <c r="V43" s="521"/>
    </row>
    <row r="44" spans="7:22">
      <c r="H44" s="521"/>
      <c r="K44" s="521">
        <v>5302090010</v>
      </c>
      <c r="V44" s="521"/>
    </row>
    <row r="45" spans="7:22">
      <c r="H45" s="521"/>
      <c r="K45" s="521">
        <v>5302999990</v>
      </c>
      <c r="V45" s="521"/>
    </row>
    <row r="46" spans="7:22">
      <c r="H46" s="521"/>
      <c r="K46" s="521">
        <v>5304010010</v>
      </c>
      <c r="V46" s="521"/>
    </row>
    <row r="47" spans="7:22">
      <c r="H47" s="521"/>
      <c r="K47" s="521">
        <v>5304010020</v>
      </c>
      <c r="V47" s="521"/>
    </row>
    <row r="48" spans="7:22">
      <c r="H48" s="521"/>
      <c r="K48" s="521">
        <v>5304010030</v>
      </c>
      <c r="V48" s="521"/>
    </row>
    <row r="49" spans="8:22">
      <c r="H49" s="521"/>
      <c r="K49" s="521">
        <v>5304010040</v>
      </c>
      <c r="V49" s="521"/>
    </row>
    <row r="50" spans="8:22">
      <c r="H50" s="521"/>
      <c r="K50" s="521">
        <v>5304010050</v>
      </c>
      <c r="V50" s="521"/>
    </row>
    <row r="51" spans="8:22">
      <c r="H51" s="521"/>
      <c r="K51" s="521">
        <v>5304010060</v>
      </c>
      <c r="U51" s="522"/>
      <c r="V51" s="521"/>
    </row>
    <row r="52" spans="8:22">
      <c r="H52" s="521"/>
      <c r="K52" s="521">
        <v>5304010070</v>
      </c>
      <c r="V52" s="521"/>
    </row>
    <row r="53" spans="8:22">
      <c r="H53" s="521"/>
      <c r="K53" s="521">
        <v>5304010080</v>
      </c>
      <c r="V53" s="521"/>
    </row>
    <row r="54" spans="8:22">
      <c r="H54" s="521"/>
      <c r="K54" s="521">
        <v>5304040010</v>
      </c>
      <c r="V54" s="521"/>
    </row>
    <row r="55" spans="8:22">
      <c r="H55" s="521"/>
      <c r="K55" s="521">
        <v>5304050010</v>
      </c>
      <c r="V55" s="521"/>
    </row>
    <row r="56" spans="8:22">
      <c r="H56" s="521"/>
      <c r="K56" s="521">
        <v>5304050020</v>
      </c>
      <c r="V56" s="521"/>
    </row>
    <row r="57" spans="8:22">
      <c r="H57" s="521"/>
      <c r="K57" s="521">
        <v>5304050030</v>
      </c>
      <c r="V57" s="521"/>
    </row>
    <row r="58" spans="8:22">
      <c r="H58" s="521"/>
      <c r="K58" s="521">
        <v>5304990010</v>
      </c>
      <c r="V58" s="521"/>
    </row>
    <row r="59" spans="8:22">
      <c r="H59" s="521"/>
      <c r="K59" s="521">
        <v>5304999990</v>
      </c>
      <c r="V59" s="521"/>
    </row>
    <row r="60" spans="8:22">
      <c r="H60" s="521"/>
      <c r="K60" s="521">
        <v>5502040020</v>
      </c>
      <c r="V60" s="521"/>
    </row>
    <row r="61" spans="8:22">
      <c r="H61" s="521"/>
      <c r="K61" s="521">
        <v>5502040030</v>
      </c>
      <c r="V61" s="521"/>
    </row>
    <row r="62" spans="8:22">
      <c r="H62" s="521"/>
      <c r="V62" s="521"/>
    </row>
    <row r="63" spans="8:22">
      <c r="H63" s="521"/>
      <c r="V63" s="521"/>
    </row>
    <row r="64" spans="8:22">
      <c r="H64" s="521"/>
      <c r="V64" s="521"/>
    </row>
    <row r="65" spans="8:22">
      <c r="H65" s="521"/>
      <c r="V65" s="521"/>
    </row>
    <row r="66" spans="8:22">
      <c r="H66" s="521"/>
      <c r="V66" s="521"/>
    </row>
    <row r="67" spans="8:22">
      <c r="H67" s="521"/>
      <c r="V67" s="521"/>
    </row>
    <row r="68" spans="8:22">
      <c r="H68" s="521"/>
      <c r="V68" s="521"/>
    </row>
    <row r="69" spans="8:22">
      <c r="V69" s="521"/>
    </row>
    <row r="70" spans="8:22">
      <c r="V70" s="521"/>
    </row>
    <row r="71" spans="8:22">
      <c r="V71" s="521"/>
    </row>
    <row r="72" spans="8:22">
      <c r="V72" s="521"/>
    </row>
    <row r="73" spans="8:22">
      <c r="V73" s="521"/>
    </row>
    <row r="74" spans="8:22">
      <c r="V74" s="521"/>
    </row>
    <row r="75" spans="8:22">
      <c r="V75" s="521"/>
    </row>
    <row r="76" spans="8:22">
      <c r="V76" s="521"/>
    </row>
    <row r="77" spans="8:22">
      <c r="V77" s="521"/>
    </row>
    <row r="78" spans="8:22">
      <c r="V78" s="521"/>
    </row>
    <row r="79" spans="8:22">
      <c r="V79" s="521"/>
    </row>
    <row r="80" spans="8:22">
      <c r="V80" s="521"/>
    </row>
    <row r="81" spans="22:22">
      <c r="V81" s="521"/>
    </row>
    <row r="82" spans="22:22">
      <c r="V82" s="521"/>
    </row>
    <row r="83" spans="22:22">
      <c r="V83" s="521"/>
    </row>
    <row r="84" spans="22:22">
      <c r="V84" s="521"/>
    </row>
    <row r="85" spans="22:22">
      <c r="V85" s="521"/>
    </row>
    <row r="86" spans="22:22">
      <c r="V86" s="521"/>
    </row>
    <row r="87" spans="22:22">
      <c r="V87" s="521"/>
    </row>
    <row r="88" spans="22:22">
      <c r="V88" s="521"/>
    </row>
    <row r="89" spans="22:22">
      <c r="V89" s="521"/>
    </row>
    <row r="90" spans="22:22">
      <c r="V90" s="521"/>
    </row>
    <row r="91" spans="22:22">
      <c r="V91" s="521"/>
    </row>
    <row r="92" spans="22:22">
      <c r="V92" s="521"/>
    </row>
    <row r="93" spans="22:22">
      <c r="V93" s="521"/>
    </row>
    <row r="94" spans="22:22">
      <c r="V94" s="521"/>
    </row>
    <row r="95" spans="22:22">
      <c r="V95" s="521"/>
    </row>
    <row r="96" spans="22:22">
      <c r="V96" s="521"/>
    </row>
    <row r="97" spans="21:22">
      <c r="V97" s="521"/>
    </row>
    <row r="98" spans="21:22">
      <c r="V98" s="521"/>
    </row>
    <row r="99" spans="21:22">
      <c r="V99" s="521"/>
    </row>
    <row r="100" spans="21:22">
      <c r="V100" s="521"/>
    </row>
    <row r="101" spans="21:22">
      <c r="V101" s="521"/>
    </row>
    <row r="102" spans="21:22">
      <c r="V102" s="521"/>
    </row>
    <row r="103" spans="21:22">
      <c r="V103" s="521"/>
    </row>
    <row r="104" spans="21:22">
      <c r="V104" s="521"/>
    </row>
    <row r="105" spans="21:22">
      <c r="V105" s="521"/>
    </row>
    <row r="106" spans="21:22">
      <c r="U106" s="522"/>
      <c r="V106" s="521"/>
    </row>
    <row r="107" spans="21:22">
      <c r="V107" s="521"/>
    </row>
    <row r="108" spans="21:22">
      <c r="V108" s="521"/>
    </row>
    <row r="109" spans="21:22">
      <c r="V109" s="521"/>
    </row>
    <row r="110" spans="21:22">
      <c r="V110" s="521"/>
    </row>
    <row r="111" spans="21:22">
      <c r="V111" s="521"/>
    </row>
    <row r="112" spans="21:22">
      <c r="V112" s="521"/>
    </row>
    <row r="113" spans="21:22">
      <c r="U113" s="522"/>
      <c r="V113" s="521"/>
    </row>
    <row r="114" spans="21:22">
      <c r="V114" s="521"/>
    </row>
    <row r="115" spans="21:22">
      <c r="V115" s="521"/>
    </row>
    <row r="116" spans="21:22">
      <c r="V116" s="521"/>
    </row>
    <row r="117" spans="21:22">
      <c r="V117" s="521"/>
    </row>
    <row r="118" spans="21:22">
      <c r="V118" s="521"/>
    </row>
    <row r="119" spans="21:22">
      <c r="V119" s="521"/>
    </row>
    <row r="120" spans="21:22">
      <c r="V120" s="521"/>
    </row>
    <row r="121" spans="21:22">
      <c r="V121" s="521"/>
    </row>
    <row r="122" spans="21:22">
      <c r="V122" s="521"/>
    </row>
    <row r="123" spans="21:22">
      <c r="V123" s="521"/>
    </row>
    <row r="124" spans="21:22">
      <c r="V124" s="521"/>
    </row>
    <row r="125" spans="21:22">
      <c r="V125" s="521"/>
    </row>
    <row r="126" spans="21:22">
      <c r="V126" s="521"/>
    </row>
    <row r="127" spans="21:22">
      <c r="V127" s="521"/>
    </row>
    <row r="128" spans="21:22">
      <c r="V128" s="521"/>
    </row>
    <row r="129" spans="22:22">
      <c r="V129" s="521"/>
    </row>
    <row r="130" spans="22:22">
      <c r="V130" s="521"/>
    </row>
    <row r="131" spans="22:22">
      <c r="V131" s="521"/>
    </row>
    <row r="132" spans="22:22">
      <c r="V132" s="521"/>
    </row>
    <row r="133" spans="22:22">
      <c r="V133" s="521"/>
    </row>
    <row r="134" spans="22:22">
      <c r="V134" s="521"/>
    </row>
    <row r="135" spans="22:22">
      <c r="V135" s="521"/>
    </row>
    <row r="136" spans="22:22">
      <c r="V136" s="521"/>
    </row>
    <row r="137" spans="22:22">
      <c r="V137" s="521"/>
    </row>
    <row r="138" spans="22:22">
      <c r="V138" s="521"/>
    </row>
    <row r="139" spans="22:22">
      <c r="V139" s="521"/>
    </row>
    <row r="140" spans="22:22">
      <c r="V140" s="521"/>
    </row>
  </sheetData>
  <sortState xmlns:xlrd2="http://schemas.microsoft.com/office/spreadsheetml/2017/richdata2" ref="I4:I7">
    <sortCondition ref="I3"/>
  </sortState>
  <dataConsolidate/>
  <dataValidations count="3">
    <dataValidation type="list" allowBlank="1" showInputMessage="1" showErrorMessage="1" sqref="W22" xr:uid="{00000000-0002-0000-0F00-000000000000}">
      <formula1>INDIRECT(VLOOKUP(step02,Logic,2,0))</formula1>
    </dataValidation>
    <dataValidation type="list" allowBlank="1" showInputMessage="1" showErrorMessage="1" sqref="V22" xr:uid="{00000000-0002-0000-0F00-000001000000}">
      <formula1>INDIRECT(VLOOKUP(step01,Logic,2,0))</formula1>
    </dataValidation>
    <dataValidation type="list" allowBlank="1" showInputMessage="1" showErrorMessage="1" sqref="U22" xr:uid="{00000000-0002-0000-0F00-000002000000}">
      <formula1>Level_1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24"/>
  <sheetViews>
    <sheetView workbookViewId="0">
      <selection activeCell="C76" sqref="C76:C83"/>
    </sheetView>
  </sheetViews>
  <sheetFormatPr defaultRowHeight="19.8"/>
  <cols>
    <col min="1" max="1" width="35.875" bestFit="1" customWidth="1"/>
    <col min="2" max="2" width="36.5" bestFit="1" customWidth="1"/>
    <col min="3" max="3" width="23.875" bestFit="1" customWidth="1"/>
  </cols>
  <sheetData>
    <row r="1" spans="1:3" ht="24.6">
      <c r="A1" s="572" t="s">
        <v>109</v>
      </c>
      <c r="B1" s="572" t="s">
        <v>110</v>
      </c>
      <c r="C1" s="572" t="s">
        <v>360</v>
      </c>
    </row>
    <row r="2" spans="1:3" ht="24.6">
      <c r="A2" s="42" t="s">
        <v>230</v>
      </c>
      <c r="B2" s="42" t="s">
        <v>230</v>
      </c>
      <c r="C2" s="43" t="s">
        <v>361</v>
      </c>
    </row>
    <row r="3" spans="1:3" ht="24.6">
      <c r="A3" s="43" t="s">
        <v>111</v>
      </c>
      <c r="B3" s="43" t="s">
        <v>112</v>
      </c>
      <c r="C3" s="43" t="s">
        <v>362</v>
      </c>
    </row>
    <row r="4" spans="1:3" ht="24.6">
      <c r="A4" s="43" t="s">
        <v>113</v>
      </c>
      <c r="B4" s="43" t="s">
        <v>114</v>
      </c>
    </row>
    <row r="5" spans="1:3" ht="24.6">
      <c r="A5" s="43" t="s">
        <v>115</v>
      </c>
      <c r="B5" s="43" t="s">
        <v>228</v>
      </c>
    </row>
    <row r="6" spans="1:3" ht="24.6">
      <c r="A6" s="43" t="s">
        <v>117</v>
      </c>
      <c r="B6" s="43" t="s">
        <v>229</v>
      </c>
    </row>
    <row r="7" spans="1:3" ht="24.6">
      <c r="A7" s="43" t="s">
        <v>119</v>
      </c>
      <c r="B7" s="43" t="s">
        <v>116</v>
      </c>
    </row>
    <row r="8" spans="1:3" ht="24.6">
      <c r="A8" s="43" t="s">
        <v>121</v>
      </c>
      <c r="B8" s="43" t="s">
        <v>118</v>
      </c>
    </row>
    <row r="9" spans="1:3" ht="24.6">
      <c r="A9" s="43" t="s">
        <v>123</v>
      </c>
      <c r="B9" s="42" t="s">
        <v>231</v>
      </c>
    </row>
    <row r="10" spans="1:3" ht="24.6">
      <c r="A10" s="43" t="s">
        <v>125</v>
      </c>
      <c r="B10" s="44" t="s">
        <v>135</v>
      </c>
    </row>
    <row r="11" spans="1:3" ht="24.6">
      <c r="A11" s="43" t="s">
        <v>126</v>
      </c>
      <c r="B11" s="44" t="s">
        <v>122</v>
      </c>
    </row>
    <row r="12" spans="1:3" ht="24.6">
      <c r="A12" s="43" t="s">
        <v>127</v>
      </c>
      <c r="B12" s="44" t="s">
        <v>136</v>
      </c>
    </row>
    <row r="13" spans="1:3" ht="24.6">
      <c r="A13" s="43" t="s">
        <v>128</v>
      </c>
      <c r="B13" s="44" t="s">
        <v>137</v>
      </c>
    </row>
    <row r="14" spans="1:3" ht="24.6">
      <c r="A14" s="43" t="s">
        <v>129</v>
      </c>
      <c r="B14" s="45"/>
    </row>
    <row r="15" spans="1:3" ht="24.6">
      <c r="A15" s="43" t="s">
        <v>130</v>
      </c>
      <c r="B15" s="45"/>
    </row>
    <row r="16" spans="1:3" ht="24.6">
      <c r="A16" s="43" t="s">
        <v>131</v>
      </c>
      <c r="B16" s="45"/>
    </row>
    <row r="17" spans="1:2" ht="24.6">
      <c r="A17" s="43" t="s">
        <v>132</v>
      </c>
      <c r="B17" s="45"/>
    </row>
    <row r="18" spans="1:2" ht="24.6">
      <c r="A18" s="43" t="s">
        <v>133</v>
      </c>
      <c r="B18" s="45"/>
    </row>
    <row r="19" spans="1:2" ht="24.6">
      <c r="A19" s="43" t="s">
        <v>134</v>
      </c>
      <c r="B19" s="45"/>
    </row>
    <row r="20" spans="1:2" ht="24.6">
      <c r="A20" s="42" t="s">
        <v>231</v>
      </c>
      <c r="B20" s="45"/>
    </row>
    <row r="21" spans="1:2" ht="24.6">
      <c r="A21" s="44" t="s">
        <v>120</v>
      </c>
      <c r="B21" s="45"/>
    </row>
    <row r="22" spans="1:2" ht="24.6">
      <c r="A22" s="44" t="s">
        <v>122</v>
      </c>
      <c r="B22" s="45"/>
    </row>
    <row r="23" spans="1:2" ht="24.6">
      <c r="A23" s="44" t="s">
        <v>124</v>
      </c>
      <c r="B23" s="45"/>
    </row>
    <row r="24" spans="1:2" s="574" customFormat="1" ht="24.6">
      <c r="A24" s="573"/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E34"/>
  <sheetViews>
    <sheetView workbookViewId="0">
      <selection activeCell="C76" sqref="C76:C83"/>
    </sheetView>
  </sheetViews>
  <sheetFormatPr defaultColWidth="9.375" defaultRowHeight="19.8"/>
  <cols>
    <col min="1" max="1" width="33.875" style="546" bestFit="1" customWidth="1"/>
    <col min="2" max="2" width="59.625" style="546" bestFit="1" customWidth="1"/>
    <col min="3" max="4" width="9.375" style="546"/>
    <col min="5" max="5" width="48.125" style="546" bestFit="1" customWidth="1"/>
    <col min="6" max="16384" width="9.375" style="546"/>
  </cols>
  <sheetData>
    <row r="1" spans="1:5" ht="20.399999999999999">
      <c r="A1" s="545" t="s">
        <v>863</v>
      </c>
      <c r="B1" s="545" t="s">
        <v>84</v>
      </c>
      <c r="E1" s="545" t="s">
        <v>890</v>
      </c>
    </row>
    <row r="2" spans="1:5">
      <c r="A2" s="547" t="s">
        <v>312</v>
      </c>
      <c r="B2" s="547" t="s">
        <v>312</v>
      </c>
      <c r="E2" s="547" t="s">
        <v>287</v>
      </c>
    </row>
    <row r="3" spans="1:5">
      <c r="A3" s="547" t="s">
        <v>341</v>
      </c>
      <c r="B3" s="547" t="s">
        <v>341</v>
      </c>
      <c r="E3" s="547" t="s">
        <v>723</v>
      </c>
    </row>
    <row r="4" spans="1:5">
      <c r="A4" s="547" t="s">
        <v>864</v>
      </c>
      <c r="B4" s="547" t="s">
        <v>864</v>
      </c>
      <c r="E4" s="547" t="s">
        <v>722</v>
      </c>
    </row>
    <row r="5" spans="1:5">
      <c r="A5" s="547" t="s">
        <v>865</v>
      </c>
      <c r="B5" s="547" t="s">
        <v>865</v>
      </c>
      <c r="E5" s="547" t="s">
        <v>721</v>
      </c>
    </row>
    <row r="6" spans="1:5">
      <c r="A6" s="547" t="s">
        <v>866</v>
      </c>
      <c r="B6" s="547" t="s">
        <v>866</v>
      </c>
      <c r="E6" s="547" t="s">
        <v>720</v>
      </c>
    </row>
    <row r="7" spans="1:5">
      <c r="A7" s="547" t="s">
        <v>867</v>
      </c>
      <c r="B7" s="547" t="s">
        <v>951</v>
      </c>
      <c r="E7" s="547" t="s">
        <v>719</v>
      </c>
    </row>
    <row r="8" spans="1:5">
      <c r="A8" s="547" t="s">
        <v>868</v>
      </c>
      <c r="B8" s="547" t="s">
        <v>952</v>
      </c>
      <c r="E8" s="547" t="s">
        <v>718</v>
      </c>
    </row>
    <row r="9" spans="1:5">
      <c r="A9" s="547" t="s">
        <v>869</v>
      </c>
      <c r="B9" s="547" t="s">
        <v>870</v>
      </c>
      <c r="E9" s="547" t="s">
        <v>717</v>
      </c>
    </row>
    <row r="10" spans="1:5">
      <c r="A10" s="547" t="s">
        <v>871</v>
      </c>
      <c r="B10" s="547" t="s">
        <v>872</v>
      </c>
      <c r="E10" s="547" t="s">
        <v>716</v>
      </c>
    </row>
    <row r="11" spans="1:5">
      <c r="A11" s="547" t="s">
        <v>873</v>
      </c>
      <c r="B11" s="547" t="s">
        <v>954</v>
      </c>
      <c r="E11" s="547" t="s">
        <v>715</v>
      </c>
    </row>
    <row r="12" spans="1:5">
      <c r="A12" s="547" t="s">
        <v>874</v>
      </c>
      <c r="B12" s="547" t="s">
        <v>955</v>
      </c>
      <c r="E12" s="547" t="s">
        <v>714</v>
      </c>
    </row>
    <row r="13" spans="1:5">
      <c r="A13" s="547" t="s">
        <v>875</v>
      </c>
      <c r="B13" s="547" t="s">
        <v>953</v>
      </c>
      <c r="E13" s="547" t="s">
        <v>713</v>
      </c>
    </row>
    <row r="14" spans="1:5">
      <c r="A14" s="547" t="s">
        <v>876</v>
      </c>
      <c r="B14" s="547" t="s">
        <v>877</v>
      </c>
      <c r="E14" s="547" t="s">
        <v>712</v>
      </c>
    </row>
    <row r="15" spans="1:5">
      <c r="A15" s="547" t="s">
        <v>878</v>
      </c>
      <c r="B15" s="547" t="s">
        <v>879</v>
      </c>
      <c r="E15" s="547" t="s">
        <v>711</v>
      </c>
    </row>
    <row r="16" spans="1:5">
      <c r="A16" s="547" t="s">
        <v>880</v>
      </c>
      <c r="B16" s="547" t="s">
        <v>881</v>
      </c>
      <c r="E16" s="547" t="s">
        <v>710</v>
      </c>
    </row>
    <row r="17" spans="1:5">
      <c r="A17" s="547" t="s">
        <v>882</v>
      </c>
      <c r="B17" s="547" t="s">
        <v>883</v>
      </c>
      <c r="E17" s="547" t="s">
        <v>709</v>
      </c>
    </row>
    <row r="18" spans="1:5">
      <c r="A18" s="547" t="s">
        <v>884</v>
      </c>
      <c r="B18" s="547" t="s">
        <v>885</v>
      </c>
      <c r="E18" s="547" t="s">
        <v>708</v>
      </c>
    </row>
    <row r="19" spans="1:5">
      <c r="A19" s="547" t="s">
        <v>886</v>
      </c>
      <c r="B19" s="547" t="s">
        <v>887</v>
      </c>
      <c r="E19" s="547" t="s">
        <v>707</v>
      </c>
    </row>
    <row r="20" spans="1:5">
      <c r="A20" s="547" t="s">
        <v>888</v>
      </c>
      <c r="B20" s="547" t="s">
        <v>889</v>
      </c>
      <c r="E20" s="547" t="s">
        <v>706</v>
      </c>
    </row>
    <row r="21" spans="1:5">
      <c r="E21" s="547" t="s">
        <v>705</v>
      </c>
    </row>
    <row r="22" spans="1:5">
      <c r="E22" s="547" t="s">
        <v>704</v>
      </c>
    </row>
    <row r="23" spans="1:5">
      <c r="E23" s="547" t="s">
        <v>703</v>
      </c>
    </row>
    <row r="24" spans="1:5">
      <c r="E24" s="547" t="s">
        <v>702</v>
      </c>
    </row>
    <row r="25" spans="1:5">
      <c r="E25" s="547" t="s">
        <v>701</v>
      </c>
    </row>
    <row r="26" spans="1:5">
      <c r="E26" s="547" t="s">
        <v>700</v>
      </c>
    </row>
    <row r="27" spans="1:5">
      <c r="E27" s="547" t="s">
        <v>699</v>
      </c>
    </row>
    <row r="28" spans="1:5">
      <c r="E28" s="547" t="s">
        <v>698</v>
      </c>
    </row>
    <row r="29" spans="1:5">
      <c r="E29" s="547" t="s">
        <v>697</v>
      </c>
    </row>
    <row r="30" spans="1:5">
      <c r="E30" s="547" t="s">
        <v>696</v>
      </c>
    </row>
    <row r="31" spans="1:5">
      <c r="E31" s="547" t="s">
        <v>695</v>
      </c>
    </row>
    <row r="32" spans="1:5">
      <c r="E32" s="547" t="s">
        <v>694</v>
      </c>
    </row>
    <row r="33" spans="5:5">
      <c r="E33" s="547" t="s">
        <v>693</v>
      </c>
    </row>
    <row r="34" spans="5:5">
      <c r="E34" s="547" t="s">
        <v>860</v>
      </c>
    </row>
  </sheetData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Y5"/>
  <sheetViews>
    <sheetView workbookViewId="0">
      <selection activeCell="C76" sqref="C76:C83"/>
    </sheetView>
  </sheetViews>
  <sheetFormatPr defaultRowHeight="19.8"/>
  <cols>
    <col min="1" max="1" width="38.625" customWidth="1"/>
    <col min="2" max="2" width="61" bestFit="1" customWidth="1"/>
    <col min="3" max="3" width="125.5" bestFit="1" customWidth="1"/>
    <col min="4" max="4" width="90" bestFit="1" customWidth="1"/>
    <col min="257" max="257" width="32.875" bestFit="1" customWidth="1"/>
    <col min="513" max="513" width="32.875" bestFit="1" customWidth="1"/>
    <col min="769" max="769" width="32.875" bestFit="1" customWidth="1"/>
    <col min="1025" max="1025" width="32.875" bestFit="1" customWidth="1"/>
    <col min="1281" max="1281" width="32.875" bestFit="1" customWidth="1"/>
    <col min="1537" max="1537" width="32.875" bestFit="1" customWidth="1"/>
    <col min="1793" max="1793" width="32.875" bestFit="1" customWidth="1"/>
    <col min="2049" max="2049" width="32.875" bestFit="1" customWidth="1"/>
    <col min="2305" max="2305" width="32.875" bestFit="1" customWidth="1"/>
    <col min="2561" max="2561" width="32.875" bestFit="1" customWidth="1"/>
    <col min="2817" max="2817" width="32.875" bestFit="1" customWidth="1"/>
    <col min="3073" max="3073" width="32.875" bestFit="1" customWidth="1"/>
    <col min="3329" max="3329" width="32.875" bestFit="1" customWidth="1"/>
    <col min="3585" max="3585" width="32.875" bestFit="1" customWidth="1"/>
    <col min="3841" max="3841" width="32.875" bestFit="1" customWidth="1"/>
    <col min="4097" max="4097" width="32.875" bestFit="1" customWidth="1"/>
    <col min="4353" max="4353" width="32.875" bestFit="1" customWidth="1"/>
    <col min="4609" max="4609" width="32.875" bestFit="1" customWidth="1"/>
    <col min="4865" max="4865" width="32.875" bestFit="1" customWidth="1"/>
    <col min="5121" max="5121" width="32.875" bestFit="1" customWidth="1"/>
    <col min="5377" max="5377" width="32.875" bestFit="1" customWidth="1"/>
    <col min="5633" max="5633" width="32.875" bestFit="1" customWidth="1"/>
    <col min="5889" max="5889" width="32.875" bestFit="1" customWidth="1"/>
    <col min="6145" max="6145" width="32.875" bestFit="1" customWidth="1"/>
    <col min="6401" max="6401" width="32.875" bestFit="1" customWidth="1"/>
    <col min="6657" max="6657" width="32.875" bestFit="1" customWidth="1"/>
    <col min="6913" max="6913" width="32.875" bestFit="1" customWidth="1"/>
    <col min="7169" max="7169" width="32.875" bestFit="1" customWidth="1"/>
    <col min="7425" max="7425" width="32.875" bestFit="1" customWidth="1"/>
    <col min="7681" max="7681" width="32.875" bestFit="1" customWidth="1"/>
    <col min="7937" max="7937" width="32.875" bestFit="1" customWidth="1"/>
    <col min="8193" max="8193" width="32.875" bestFit="1" customWidth="1"/>
    <col min="8449" max="8449" width="32.875" bestFit="1" customWidth="1"/>
    <col min="8705" max="8705" width="32.875" bestFit="1" customWidth="1"/>
    <col min="8961" max="8961" width="32.875" bestFit="1" customWidth="1"/>
    <col min="9217" max="9217" width="32.875" bestFit="1" customWidth="1"/>
    <col min="9473" max="9473" width="32.875" bestFit="1" customWidth="1"/>
    <col min="9729" max="9729" width="32.875" bestFit="1" customWidth="1"/>
    <col min="9985" max="9985" width="32.875" bestFit="1" customWidth="1"/>
    <col min="10241" max="10241" width="32.875" bestFit="1" customWidth="1"/>
    <col min="10497" max="10497" width="32.875" bestFit="1" customWidth="1"/>
    <col min="10753" max="10753" width="32.875" bestFit="1" customWidth="1"/>
    <col min="11009" max="11009" width="32.875" bestFit="1" customWidth="1"/>
    <col min="11265" max="11265" width="32.875" bestFit="1" customWidth="1"/>
    <col min="11521" max="11521" width="32.875" bestFit="1" customWidth="1"/>
    <col min="11777" max="11777" width="32.875" bestFit="1" customWidth="1"/>
    <col min="12033" max="12033" width="32.875" bestFit="1" customWidth="1"/>
    <col min="12289" max="12289" width="32.875" bestFit="1" customWidth="1"/>
    <col min="12545" max="12545" width="32.875" bestFit="1" customWidth="1"/>
    <col min="12801" max="12801" width="32.875" bestFit="1" customWidth="1"/>
    <col min="13057" max="13057" width="32.875" bestFit="1" customWidth="1"/>
    <col min="13313" max="13313" width="32.875" bestFit="1" customWidth="1"/>
    <col min="13569" max="13569" width="32.875" bestFit="1" customWidth="1"/>
    <col min="13825" max="13825" width="32.875" bestFit="1" customWidth="1"/>
    <col min="14081" max="14081" width="32.875" bestFit="1" customWidth="1"/>
    <col min="14337" max="14337" width="32.875" bestFit="1" customWidth="1"/>
    <col min="14593" max="14593" width="32.875" bestFit="1" customWidth="1"/>
    <col min="14849" max="14849" width="32.875" bestFit="1" customWidth="1"/>
    <col min="15105" max="15105" width="32.875" bestFit="1" customWidth="1"/>
    <col min="15361" max="15361" width="32.875" bestFit="1" customWidth="1"/>
    <col min="15617" max="15617" width="32.875" bestFit="1" customWidth="1"/>
    <col min="15873" max="15873" width="32.875" bestFit="1" customWidth="1"/>
    <col min="16129" max="16129" width="32.875" bestFit="1" customWidth="1"/>
  </cols>
  <sheetData>
    <row r="1" spans="1:25" ht="24.6">
      <c r="A1" s="636" t="s">
        <v>144</v>
      </c>
    </row>
    <row r="2" spans="1:25" ht="24.6">
      <c r="A2" s="637" t="s">
        <v>916</v>
      </c>
      <c r="B2" s="566"/>
      <c r="C2" s="566"/>
      <c r="D2" s="566"/>
      <c r="E2" s="566"/>
      <c r="F2" s="526"/>
    </row>
    <row r="3" spans="1:25" ht="24.6">
      <c r="A3" s="637" t="s">
        <v>917</v>
      </c>
      <c r="B3" s="567"/>
      <c r="C3" s="567"/>
      <c r="D3" s="568"/>
      <c r="E3" s="568"/>
      <c r="F3" s="568"/>
      <c r="G3" s="568"/>
      <c r="H3" s="568"/>
      <c r="Y3" s="526"/>
    </row>
    <row r="4" spans="1:25" ht="24.6">
      <c r="A4" s="637" t="s">
        <v>948</v>
      </c>
      <c r="B4" s="568"/>
      <c r="C4" s="568"/>
      <c r="D4" s="568"/>
      <c r="E4" s="522"/>
      <c r="F4" s="522"/>
    </row>
    <row r="5" spans="1:25" ht="24.6">
      <c r="A5" s="523"/>
      <c r="B5" s="522"/>
      <c r="C5" s="522"/>
      <c r="D5" s="522"/>
      <c r="E5" s="5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M73"/>
  <sheetViews>
    <sheetView topLeftCell="A10" zoomScale="85" zoomScaleNormal="85" zoomScaleSheetLayoutView="100" workbookViewId="0">
      <selection activeCell="I49" sqref="I49:M49"/>
    </sheetView>
  </sheetViews>
  <sheetFormatPr defaultColWidth="9.375" defaultRowHeight="24.6"/>
  <cols>
    <col min="1" max="1" width="53.625" style="3" bestFit="1" customWidth="1"/>
    <col min="2" max="2" width="22.125" style="3" bestFit="1" customWidth="1"/>
    <col min="3" max="3" width="25.375" style="3" customWidth="1"/>
    <col min="4" max="4" width="20.125" style="3" customWidth="1"/>
    <col min="5" max="5" width="22.125" style="3" customWidth="1"/>
    <col min="6" max="6" width="19.5" style="3" customWidth="1"/>
    <col min="7" max="12" width="18" style="3" customWidth="1"/>
    <col min="13" max="13" width="18" style="17" customWidth="1"/>
    <col min="14" max="16384" width="9.375" style="3"/>
  </cols>
  <sheetData>
    <row r="1" spans="1:13" s="1" customFormat="1" ht="27">
      <c r="A1" s="695" t="s">
        <v>1004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</row>
    <row r="2" spans="1:13" s="1" customFormat="1" ht="27">
      <c r="A2" s="695" t="s">
        <v>0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s="1" customFormat="1" ht="37.5" customHeight="1">
      <c r="A3" s="2"/>
      <c r="B3" s="2"/>
      <c r="C3" s="2"/>
      <c r="D3" s="2"/>
      <c r="E3" s="2"/>
      <c r="F3" s="2"/>
    </row>
    <row r="4" spans="1:13">
      <c r="A4" s="556" t="s">
        <v>1003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</row>
    <row r="5" spans="1:13" s="7" customFormat="1">
      <c r="A5" s="4" t="s">
        <v>1</v>
      </c>
      <c r="B5" s="5"/>
      <c r="C5" s="6" t="s">
        <v>2</v>
      </c>
      <c r="D5" s="6"/>
      <c r="E5" s="6"/>
      <c r="F5" s="6"/>
    </row>
    <row r="6" spans="1:13" s="7" customFormat="1">
      <c r="A6" s="4" t="s">
        <v>3</v>
      </c>
      <c r="B6" s="5"/>
      <c r="C6" s="6" t="s">
        <v>2</v>
      </c>
      <c r="D6" s="6"/>
      <c r="E6" s="6"/>
      <c r="F6" s="6"/>
    </row>
    <row r="7" spans="1:13" s="7" customFormat="1">
      <c r="A7" s="4" t="s">
        <v>242</v>
      </c>
      <c r="B7" s="5"/>
      <c r="C7" s="6" t="s">
        <v>2</v>
      </c>
      <c r="D7" s="6"/>
      <c r="E7" s="6"/>
      <c r="F7" s="6"/>
    </row>
    <row r="8" spans="1:13" s="7" customFormat="1" ht="25.2" thickBot="1">
      <c r="A8" s="6" t="s">
        <v>8</v>
      </c>
      <c r="B8" s="571">
        <f>SUM(B5:B7)</f>
        <v>0</v>
      </c>
      <c r="C8" s="6" t="s">
        <v>2</v>
      </c>
      <c r="D8" s="6"/>
      <c r="E8" s="6"/>
      <c r="F8" s="6"/>
    </row>
    <row r="9" spans="1:13" s="7" customFormat="1" ht="25.2" thickTop="1">
      <c r="A9" s="4"/>
      <c r="B9" s="5"/>
      <c r="C9" s="6"/>
      <c r="D9" s="6"/>
      <c r="E9" s="6"/>
      <c r="F9" s="6"/>
    </row>
    <row r="10" spans="1:13" ht="26.25" customHeight="1">
      <c r="A10" s="688" t="s">
        <v>1005</v>
      </c>
      <c r="B10" s="688"/>
      <c r="C10" s="688"/>
      <c r="D10" s="688"/>
      <c r="E10" s="688"/>
      <c r="F10" s="688"/>
      <c r="G10" s="8"/>
      <c r="H10" s="1"/>
      <c r="I10" s="1"/>
      <c r="J10" s="1"/>
      <c r="K10" s="1"/>
      <c r="L10" s="1"/>
      <c r="M10" s="1"/>
    </row>
    <row r="11" spans="1:13">
      <c r="A11" s="702" t="s">
        <v>4</v>
      </c>
      <c r="B11" s="702"/>
      <c r="C11" s="702"/>
      <c r="D11" s="702" t="s">
        <v>5</v>
      </c>
      <c r="E11" s="702"/>
      <c r="F11" s="702"/>
      <c r="G11" s="1"/>
      <c r="H11" s="1"/>
      <c r="I11" s="1"/>
      <c r="J11" s="1"/>
      <c r="K11" s="1"/>
      <c r="L11" s="1"/>
      <c r="M11" s="1"/>
    </row>
    <row r="12" spans="1:13" ht="49.2">
      <c r="A12" s="554" t="s">
        <v>6</v>
      </c>
      <c r="B12" s="554" t="s">
        <v>7</v>
      </c>
      <c r="C12" s="554" t="s">
        <v>8</v>
      </c>
      <c r="D12" s="555" t="s">
        <v>9</v>
      </c>
      <c r="E12" s="555" t="s">
        <v>10</v>
      </c>
      <c r="F12" s="554" t="s">
        <v>8</v>
      </c>
      <c r="G12" s="1"/>
      <c r="H12" s="1"/>
      <c r="I12" s="1"/>
      <c r="J12" s="1"/>
      <c r="K12" s="1"/>
      <c r="L12" s="1"/>
      <c r="M12" s="1"/>
    </row>
    <row r="13" spans="1:13">
      <c r="A13" s="9">
        <f>H19+H35</f>
        <v>0</v>
      </c>
      <c r="B13" s="10">
        <f>H42</f>
        <v>0</v>
      </c>
      <c r="C13" s="11">
        <f>A13+B13</f>
        <v>0</v>
      </c>
      <c r="D13" s="12">
        <f>F50</f>
        <v>0</v>
      </c>
      <c r="E13" s="12">
        <f>G50</f>
        <v>0</v>
      </c>
      <c r="F13" s="11">
        <f>D13+E13</f>
        <v>0</v>
      </c>
      <c r="G13" s="1"/>
      <c r="H13" s="1"/>
      <c r="I13" s="1"/>
      <c r="J13" s="1"/>
      <c r="K13" s="1"/>
      <c r="L13" s="1"/>
      <c r="M13" s="1"/>
    </row>
    <row r="14" spans="1:13" s="1" customFormat="1"/>
    <row r="15" spans="1:13">
      <c r="A15" s="688" t="s">
        <v>944</v>
      </c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</row>
    <row r="16" spans="1:13" s="13" customFormat="1" ht="24" customHeight="1">
      <c r="A16" s="703" t="s">
        <v>11</v>
      </c>
      <c r="B16" s="689" t="s">
        <v>928</v>
      </c>
      <c r="C16" s="690"/>
      <c r="D16" s="691"/>
      <c r="E16" s="713" t="s">
        <v>1007</v>
      </c>
      <c r="F16" s="705" t="s">
        <v>1008</v>
      </c>
      <c r="G16" s="706"/>
      <c r="H16" s="707"/>
      <c r="I16" s="696" t="s">
        <v>12</v>
      </c>
      <c r="J16" s="697"/>
      <c r="K16" s="697"/>
      <c r="L16" s="697"/>
      <c r="M16" s="698"/>
    </row>
    <row r="17" spans="1:13" s="13" customFormat="1" ht="49.2">
      <c r="A17" s="704"/>
      <c r="B17" s="548" t="s">
        <v>14</v>
      </c>
      <c r="C17" s="548" t="s">
        <v>15</v>
      </c>
      <c r="D17" s="548" t="s">
        <v>1006</v>
      </c>
      <c r="E17" s="714"/>
      <c r="F17" s="549" t="s">
        <v>13</v>
      </c>
      <c r="G17" s="550" t="s">
        <v>10</v>
      </c>
      <c r="H17" s="550" t="s">
        <v>8</v>
      </c>
      <c r="I17" s="548" t="s">
        <v>898</v>
      </c>
      <c r="J17" s="548" t="s">
        <v>930</v>
      </c>
      <c r="K17" s="548" t="s">
        <v>963</v>
      </c>
      <c r="L17" s="548" t="s">
        <v>998</v>
      </c>
      <c r="M17" s="548" t="s">
        <v>1009</v>
      </c>
    </row>
    <row r="18" spans="1:13">
      <c r="A18" s="551" t="s">
        <v>8</v>
      </c>
      <c r="B18" s="620">
        <f t="shared" ref="B18:G18" si="0">B19+B35+B42</f>
        <v>0</v>
      </c>
      <c r="C18" s="620">
        <f t="shared" si="0"/>
        <v>0</v>
      </c>
      <c r="D18" s="620">
        <f t="shared" si="0"/>
        <v>0</v>
      </c>
      <c r="E18" s="620">
        <f t="shared" si="0"/>
        <v>0</v>
      </c>
      <c r="F18" s="620">
        <f t="shared" si="0"/>
        <v>0</v>
      </c>
      <c r="G18" s="620">
        <f t="shared" si="0"/>
        <v>0</v>
      </c>
      <c r="H18" s="620">
        <f>F18+G18</f>
        <v>0</v>
      </c>
      <c r="I18" s="620">
        <f>I19+I35+I42</f>
        <v>0</v>
      </c>
      <c r="J18" s="620">
        <f>J19+J35+J42</f>
        <v>0</v>
      </c>
      <c r="K18" s="620">
        <f>K19+K35+K42</f>
        <v>0</v>
      </c>
      <c r="L18" s="620">
        <f>L19+L35+L42</f>
        <v>0</v>
      </c>
      <c r="M18" s="620">
        <f>M19+M35+M42</f>
        <v>0</v>
      </c>
    </row>
    <row r="19" spans="1:13">
      <c r="A19" s="552" t="s">
        <v>16</v>
      </c>
      <c r="B19" s="621">
        <f>B20+B24+B27+B28+B30+B31+B32</f>
        <v>0</v>
      </c>
      <c r="C19" s="621">
        <f>C20+C24+C27+C28+C30+C31+C32</f>
        <v>0</v>
      </c>
      <c r="D19" s="621">
        <f t="shared" ref="D19:G19" si="1">D20+D24+D27+D28+D30+D31+D32</f>
        <v>0</v>
      </c>
      <c r="E19" s="621">
        <f t="shared" si="1"/>
        <v>0</v>
      </c>
      <c r="F19" s="621">
        <f t="shared" si="1"/>
        <v>0</v>
      </c>
      <c r="G19" s="621">
        <f t="shared" si="1"/>
        <v>0</v>
      </c>
      <c r="H19" s="621">
        <f>F19+G19</f>
        <v>0</v>
      </c>
      <c r="I19" s="621">
        <f>I20+I24+I27+I28+I30+I31+I32</f>
        <v>0</v>
      </c>
      <c r="J19" s="621">
        <f t="shared" ref="J19:L19" si="2">J20+J24+J27+J28+J30+J31+J32</f>
        <v>0</v>
      </c>
      <c r="K19" s="621">
        <f t="shared" si="2"/>
        <v>0</v>
      </c>
      <c r="L19" s="621">
        <f t="shared" si="2"/>
        <v>0</v>
      </c>
      <c r="M19" s="621">
        <f>M20+M24+M27+M28+M30+M31+M32</f>
        <v>0</v>
      </c>
    </row>
    <row r="20" spans="1:13">
      <c r="A20" s="553" t="s">
        <v>17</v>
      </c>
      <c r="B20" s="622">
        <f t="shared" ref="B20:G20" si="3">B21+B22+B23</f>
        <v>0</v>
      </c>
      <c r="C20" s="622">
        <f t="shared" si="3"/>
        <v>0</v>
      </c>
      <c r="D20" s="622">
        <f t="shared" si="3"/>
        <v>0</v>
      </c>
      <c r="E20" s="622">
        <f t="shared" si="3"/>
        <v>0</v>
      </c>
      <c r="F20" s="622">
        <f t="shared" si="3"/>
        <v>0</v>
      </c>
      <c r="G20" s="622">
        <f t="shared" si="3"/>
        <v>0</v>
      </c>
      <c r="H20" s="622">
        <f>F20+G20</f>
        <v>0</v>
      </c>
      <c r="I20" s="622">
        <f>I21+I22+I23</f>
        <v>0</v>
      </c>
      <c r="J20" s="622">
        <f>J21+J22+J23</f>
        <v>0</v>
      </c>
      <c r="K20" s="622">
        <f>K21+K22+K23</f>
        <v>0</v>
      </c>
      <c r="L20" s="622">
        <f>L21+L22+L23</f>
        <v>0</v>
      </c>
      <c r="M20" s="622">
        <f>M21+M22+M23</f>
        <v>0</v>
      </c>
    </row>
    <row r="21" spans="1:13">
      <c r="A21" s="15" t="s">
        <v>18</v>
      </c>
      <c r="B21" s="623"/>
      <c r="C21" s="623"/>
      <c r="D21" s="623"/>
      <c r="E21" s="623"/>
      <c r="F21" s="623"/>
      <c r="G21" s="623"/>
      <c r="H21" s="623">
        <f>F21+G21</f>
        <v>0</v>
      </c>
      <c r="I21" s="623"/>
      <c r="J21" s="623"/>
      <c r="K21" s="623"/>
      <c r="L21" s="623"/>
      <c r="M21" s="623"/>
    </row>
    <row r="22" spans="1:13">
      <c r="A22" s="15" t="s">
        <v>19</v>
      </c>
      <c r="B22" s="623"/>
      <c r="C22" s="623"/>
      <c r="D22" s="623"/>
      <c r="E22" s="623"/>
      <c r="F22" s="623"/>
      <c r="G22" s="623"/>
      <c r="H22" s="623">
        <f>F22+G22</f>
        <v>0</v>
      </c>
      <c r="I22" s="623"/>
      <c r="J22" s="623"/>
      <c r="K22" s="623"/>
      <c r="L22" s="623"/>
      <c r="M22" s="623"/>
    </row>
    <row r="23" spans="1:13">
      <c r="A23" s="15" t="s">
        <v>20</v>
      </c>
      <c r="B23" s="623"/>
      <c r="C23" s="623"/>
      <c r="D23" s="623"/>
      <c r="E23" s="623"/>
      <c r="F23" s="623"/>
      <c r="G23" s="623"/>
      <c r="H23" s="623">
        <f t="shared" ref="H23" si="4">F23+G23</f>
        <v>0</v>
      </c>
      <c r="I23" s="623"/>
      <c r="J23" s="623"/>
      <c r="K23" s="623"/>
      <c r="L23" s="623"/>
      <c r="M23" s="623"/>
    </row>
    <row r="24" spans="1:13">
      <c r="A24" s="553" t="s">
        <v>21</v>
      </c>
      <c r="B24" s="622">
        <f t="shared" ref="B24:G24" si="5">B25+B26</f>
        <v>0</v>
      </c>
      <c r="C24" s="622">
        <f t="shared" si="5"/>
        <v>0</v>
      </c>
      <c r="D24" s="622">
        <f t="shared" si="5"/>
        <v>0</v>
      </c>
      <c r="E24" s="622">
        <f t="shared" si="5"/>
        <v>0</v>
      </c>
      <c r="F24" s="622">
        <f t="shared" si="5"/>
        <v>0</v>
      </c>
      <c r="G24" s="622">
        <f t="shared" si="5"/>
        <v>0</v>
      </c>
      <c r="H24" s="622">
        <f>F24+G24</f>
        <v>0</v>
      </c>
      <c r="I24" s="622">
        <f>I25+I26</f>
        <v>0</v>
      </c>
      <c r="J24" s="622">
        <f>J25+J26</f>
        <v>0</v>
      </c>
      <c r="K24" s="622">
        <f>K25+K26</f>
        <v>0</v>
      </c>
      <c r="L24" s="622">
        <f>L25+L26</f>
        <v>0</v>
      </c>
      <c r="M24" s="622">
        <f>M25+M26</f>
        <v>0</v>
      </c>
    </row>
    <row r="25" spans="1:13">
      <c r="A25" s="15" t="s">
        <v>22</v>
      </c>
      <c r="B25" s="623"/>
      <c r="C25" s="623"/>
      <c r="D25" s="623"/>
      <c r="E25" s="623"/>
      <c r="F25" s="623"/>
      <c r="G25" s="623"/>
      <c r="H25" s="623">
        <f t="shared" ref="H25:H33" si="6">F25+G25</f>
        <v>0</v>
      </c>
      <c r="I25" s="623"/>
      <c r="J25" s="623"/>
      <c r="K25" s="623"/>
      <c r="L25" s="623"/>
      <c r="M25" s="623"/>
    </row>
    <row r="26" spans="1:13">
      <c r="A26" s="15" t="s">
        <v>23</v>
      </c>
      <c r="B26" s="623"/>
      <c r="C26" s="623"/>
      <c r="D26" s="623"/>
      <c r="E26" s="623"/>
      <c r="F26" s="623"/>
      <c r="G26" s="623"/>
      <c r="H26" s="623">
        <f t="shared" si="6"/>
        <v>0</v>
      </c>
      <c r="I26" s="623"/>
      <c r="J26" s="623"/>
      <c r="K26" s="623"/>
      <c r="L26" s="623"/>
      <c r="M26" s="623"/>
    </row>
    <row r="27" spans="1:13">
      <c r="A27" s="553" t="s">
        <v>24</v>
      </c>
      <c r="B27" s="622"/>
      <c r="C27" s="622"/>
      <c r="D27" s="622"/>
      <c r="E27" s="622"/>
      <c r="F27" s="622"/>
      <c r="G27" s="622"/>
      <c r="H27" s="622">
        <f t="shared" si="6"/>
        <v>0</v>
      </c>
      <c r="I27" s="622"/>
      <c r="J27" s="622"/>
      <c r="K27" s="622"/>
      <c r="L27" s="622"/>
      <c r="M27" s="622"/>
    </row>
    <row r="28" spans="1:13">
      <c r="A28" s="553" t="s">
        <v>25</v>
      </c>
      <c r="B28" s="622">
        <f t="shared" ref="B28:G28" si="7">B29</f>
        <v>0</v>
      </c>
      <c r="C28" s="622">
        <f t="shared" si="7"/>
        <v>0</v>
      </c>
      <c r="D28" s="622">
        <f t="shared" si="7"/>
        <v>0</v>
      </c>
      <c r="E28" s="622">
        <f t="shared" si="7"/>
        <v>0</v>
      </c>
      <c r="F28" s="622">
        <f t="shared" si="7"/>
        <v>0</v>
      </c>
      <c r="G28" s="622">
        <f t="shared" si="7"/>
        <v>0</v>
      </c>
      <c r="H28" s="622">
        <f>F28+G28</f>
        <v>0</v>
      </c>
      <c r="I28" s="622">
        <f>I29</f>
        <v>0</v>
      </c>
      <c r="J28" s="622">
        <f>J29</f>
        <v>0</v>
      </c>
      <c r="K28" s="622">
        <f>K29</f>
        <v>0</v>
      </c>
      <c r="L28" s="622">
        <f>L29</f>
        <v>0</v>
      </c>
      <c r="M28" s="622">
        <f>M29</f>
        <v>0</v>
      </c>
    </row>
    <row r="29" spans="1:13">
      <c r="A29" s="15" t="s">
        <v>26</v>
      </c>
      <c r="B29" s="623"/>
      <c r="C29" s="623"/>
      <c r="D29" s="623"/>
      <c r="E29" s="623"/>
      <c r="F29" s="623"/>
      <c r="G29" s="623"/>
      <c r="H29" s="623">
        <f t="shared" si="6"/>
        <v>0</v>
      </c>
      <c r="I29" s="623"/>
      <c r="J29" s="623"/>
      <c r="K29" s="623"/>
      <c r="L29" s="623"/>
      <c r="M29" s="623"/>
    </row>
    <row r="30" spans="1:13">
      <c r="A30" s="553" t="s">
        <v>27</v>
      </c>
      <c r="B30" s="622"/>
      <c r="C30" s="622"/>
      <c r="D30" s="622"/>
      <c r="E30" s="622"/>
      <c r="F30" s="622"/>
      <c r="G30" s="622"/>
      <c r="H30" s="622">
        <f t="shared" si="6"/>
        <v>0</v>
      </c>
      <c r="I30" s="622"/>
      <c r="J30" s="622"/>
      <c r="K30" s="622"/>
      <c r="L30" s="622"/>
      <c r="M30" s="622"/>
    </row>
    <row r="31" spans="1:13">
      <c r="A31" s="553" t="s">
        <v>28</v>
      </c>
      <c r="B31" s="622"/>
      <c r="C31" s="622"/>
      <c r="D31" s="622"/>
      <c r="E31" s="622"/>
      <c r="F31" s="622"/>
      <c r="G31" s="622"/>
      <c r="H31" s="622">
        <f t="shared" si="6"/>
        <v>0</v>
      </c>
      <c r="I31" s="622"/>
      <c r="J31" s="622"/>
      <c r="K31" s="622"/>
      <c r="L31" s="622"/>
      <c r="M31" s="622"/>
    </row>
    <row r="32" spans="1:13">
      <c r="A32" s="553" t="s">
        <v>29</v>
      </c>
      <c r="B32" s="622">
        <f t="shared" ref="B32:G32" si="8">B33+B34</f>
        <v>0</v>
      </c>
      <c r="C32" s="622">
        <f t="shared" si="8"/>
        <v>0</v>
      </c>
      <c r="D32" s="622">
        <f t="shared" si="8"/>
        <v>0</v>
      </c>
      <c r="E32" s="622">
        <f t="shared" si="8"/>
        <v>0</v>
      </c>
      <c r="F32" s="622">
        <f t="shared" si="8"/>
        <v>0</v>
      </c>
      <c r="G32" s="622">
        <f t="shared" si="8"/>
        <v>0</v>
      </c>
      <c r="H32" s="622">
        <f>F32+G32</f>
        <v>0</v>
      </c>
      <c r="I32" s="622">
        <f>I33+I34</f>
        <v>0</v>
      </c>
      <c r="J32" s="622">
        <f>J33+J34</f>
        <v>0</v>
      </c>
      <c r="K32" s="622">
        <f>K33+K34</f>
        <v>0</v>
      </c>
      <c r="L32" s="622">
        <f>L33+L34</f>
        <v>0</v>
      </c>
      <c r="M32" s="622">
        <f>M33+M34</f>
        <v>0</v>
      </c>
    </row>
    <row r="33" spans="1:13">
      <c r="A33" s="15" t="s">
        <v>30</v>
      </c>
      <c r="B33" s="623"/>
      <c r="C33" s="623"/>
      <c r="D33" s="623"/>
      <c r="E33" s="623"/>
      <c r="F33" s="623"/>
      <c r="G33" s="623"/>
      <c r="H33" s="624">
        <f t="shared" si="6"/>
        <v>0</v>
      </c>
      <c r="I33" s="623"/>
      <c r="J33" s="623"/>
      <c r="K33" s="623"/>
      <c r="L33" s="623"/>
      <c r="M33" s="623"/>
    </row>
    <row r="34" spans="1:13">
      <c r="A34" s="15" t="s">
        <v>32</v>
      </c>
      <c r="B34" s="623"/>
      <c r="C34" s="623"/>
      <c r="D34" s="623"/>
      <c r="E34" s="623"/>
      <c r="F34" s="623"/>
      <c r="G34" s="623"/>
      <c r="H34" s="624">
        <f t="shared" ref="H34" si="9">F34+G34</f>
        <v>0</v>
      </c>
      <c r="I34" s="623"/>
      <c r="J34" s="623"/>
      <c r="K34" s="623"/>
      <c r="L34" s="623"/>
      <c r="M34" s="623"/>
    </row>
    <row r="35" spans="1:13">
      <c r="A35" s="552" t="s">
        <v>33</v>
      </c>
      <c r="B35" s="621">
        <f>B36+B37</f>
        <v>0</v>
      </c>
      <c r="C35" s="621">
        <f>C36+C37</f>
        <v>0</v>
      </c>
      <c r="D35" s="621">
        <f>D36+D37</f>
        <v>0</v>
      </c>
      <c r="E35" s="621">
        <f>E36</f>
        <v>0</v>
      </c>
      <c r="F35" s="621">
        <f>F36</f>
        <v>0</v>
      </c>
      <c r="G35" s="621">
        <f t="shared" ref="G35:M35" si="10">G36</f>
        <v>0</v>
      </c>
      <c r="H35" s="621">
        <f t="shared" si="10"/>
        <v>0</v>
      </c>
      <c r="I35" s="621">
        <f t="shared" si="10"/>
        <v>0</v>
      </c>
      <c r="J35" s="621">
        <f t="shared" si="10"/>
        <v>0</v>
      </c>
      <c r="K35" s="621">
        <f t="shared" si="10"/>
        <v>0</v>
      </c>
      <c r="L35" s="621">
        <f t="shared" si="10"/>
        <v>0</v>
      </c>
      <c r="M35" s="621">
        <f t="shared" si="10"/>
        <v>0</v>
      </c>
    </row>
    <row r="36" spans="1:13">
      <c r="A36" s="553" t="s">
        <v>34</v>
      </c>
      <c r="B36" s="622"/>
      <c r="C36" s="622"/>
      <c r="D36" s="622"/>
      <c r="E36" s="622"/>
      <c r="F36" s="622"/>
      <c r="G36" s="622"/>
      <c r="H36" s="622">
        <f>F36+G36</f>
        <v>0</v>
      </c>
      <c r="I36" s="622"/>
      <c r="J36" s="622"/>
      <c r="K36" s="622"/>
      <c r="L36" s="622"/>
      <c r="M36" s="622"/>
    </row>
    <row r="37" spans="1:13">
      <c r="A37" s="553" t="s">
        <v>927</v>
      </c>
      <c r="B37" s="622">
        <f>SUM(B38:B41)</f>
        <v>0</v>
      </c>
      <c r="C37" s="622">
        <f>SUM(C38:C41)</f>
        <v>0</v>
      </c>
      <c r="D37" s="622">
        <f>SUM(D38:D41)</f>
        <v>0</v>
      </c>
      <c r="E37" s="625"/>
      <c r="F37" s="625"/>
      <c r="G37" s="625"/>
      <c r="H37" s="625"/>
      <c r="I37" s="625"/>
      <c r="J37" s="625"/>
      <c r="K37" s="625"/>
      <c r="L37" s="625"/>
      <c r="M37" s="625"/>
    </row>
    <row r="38" spans="1:13" s="17" customFormat="1">
      <c r="A38" s="16" t="s">
        <v>35</v>
      </c>
      <c r="B38" s="624"/>
      <c r="C38" s="624"/>
      <c r="D38" s="624"/>
      <c r="E38" s="625"/>
      <c r="F38" s="625"/>
      <c r="G38" s="625"/>
      <c r="H38" s="625"/>
      <c r="I38" s="625"/>
      <c r="J38" s="625"/>
      <c r="K38" s="625"/>
      <c r="L38" s="625"/>
      <c r="M38" s="625"/>
    </row>
    <row r="39" spans="1:13" s="17" customFormat="1">
      <c r="A39" s="16" t="s">
        <v>36</v>
      </c>
      <c r="B39" s="624"/>
      <c r="C39" s="624"/>
      <c r="D39" s="624"/>
      <c r="E39" s="625"/>
      <c r="F39" s="625"/>
      <c r="G39" s="625"/>
      <c r="H39" s="625"/>
      <c r="I39" s="625"/>
      <c r="J39" s="625"/>
      <c r="K39" s="625"/>
      <c r="L39" s="625"/>
      <c r="M39" s="625"/>
    </row>
    <row r="40" spans="1:13" s="17" customFormat="1">
      <c r="A40" s="16" t="s">
        <v>37</v>
      </c>
      <c r="B40" s="624"/>
      <c r="C40" s="624"/>
      <c r="D40" s="624"/>
      <c r="E40" s="625"/>
      <c r="F40" s="625"/>
      <c r="G40" s="625"/>
      <c r="H40" s="625"/>
      <c r="I40" s="625"/>
      <c r="J40" s="625"/>
      <c r="K40" s="625"/>
      <c r="L40" s="625"/>
      <c r="M40" s="625"/>
    </row>
    <row r="41" spans="1:13" s="17" customFormat="1">
      <c r="A41" s="16" t="s">
        <v>38</v>
      </c>
      <c r="B41" s="624"/>
      <c r="C41" s="624"/>
      <c r="D41" s="624"/>
      <c r="E41" s="625"/>
      <c r="F41" s="625"/>
      <c r="G41" s="625"/>
      <c r="H41" s="625"/>
      <c r="I41" s="625"/>
      <c r="J41" s="625"/>
      <c r="K41" s="625"/>
      <c r="L41" s="625"/>
      <c r="M41" s="625"/>
    </row>
    <row r="42" spans="1:13">
      <c r="A42" s="552" t="s">
        <v>39</v>
      </c>
      <c r="B42" s="621">
        <f>B43</f>
        <v>0</v>
      </c>
      <c r="C42" s="621">
        <f>C43</f>
        <v>0</v>
      </c>
      <c r="D42" s="621">
        <f t="shared" ref="D42" si="11">D43</f>
        <v>0</v>
      </c>
      <c r="E42" s="621">
        <f>E43</f>
        <v>0</v>
      </c>
      <c r="F42" s="621">
        <f t="shared" ref="F42" si="12">F43</f>
        <v>0</v>
      </c>
      <c r="G42" s="621">
        <f t="shared" ref="G42" si="13">G43</f>
        <v>0</v>
      </c>
      <c r="H42" s="621">
        <f>F42+G42</f>
        <v>0</v>
      </c>
      <c r="I42" s="621">
        <f>I43</f>
        <v>0</v>
      </c>
      <c r="J42" s="621">
        <f t="shared" ref="J42" si="14">J43</f>
        <v>0</v>
      </c>
      <c r="K42" s="621">
        <f t="shared" ref="K42:M42" si="15">K43</f>
        <v>0</v>
      </c>
      <c r="L42" s="621">
        <f t="shared" si="15"/>
        <v>0</v>
      </c>
      <c r="M42" s="621">
        <f t="shared" si="15"/>
        <v>0</v>
      </c>
    </row>
    <row r="43" spans="1:13">
      <c r="A43" s="553" t="s">
        <v>40</v>
      </c>
      <c r="B43" s="622">
        <f t="shared" ref="B43:G43" si="16">B44+B45</f>
        <v>0</v>
      </c>
      <c r="C43" s="622">
        <f t="shared" si="16"/>
        <v>0</v>
      </c>
      <c r="D43" s="622">
        <f t="shared" si="16"/>
        <v>0</v>
      </c>
      <c r="E43" s="622">
        <f t="shared" si="16"/>
        <v>0</v>
      </c>
      <c r="F43" s="622">
        <f t="shared" si="16"/>
        <v>0</v>
      </c>
      <c r="G43" s="622">
        <f t="shared" si="16"/>
        <v>0</v>
      </c>
      <c r="H43" s="622">
        <f>G43+F43</f>
        <v>0</v>
      </c>
      <c r="I43" s="622">
        <f>I44+I45</f>
        <v>0</v>
      </c>
      <c r="J43" s="622">
        <f>J44+J45</f>
        <v>0</v>
      </c>
      <c r="K43" s="622">
        <f>K44+K45</f>
        <v>0</v>
      </c>
      <c r="L43" s="622">
        <f>L44+L45</f>
        <v>0</v>
      </c>
      <c r="M43" s="622">
        <f>M44+M45</f>
        <v>0</v>
      </c>
    </row>
    <row r="44" spans="1:13" s="18" customFormat="1">
      <c r="A44" s="16" t="s">
        <v>41</v>
      </c>
      <c r="B44" s="626"/>
      <c r="C44" s="626"/>
      <c r="D44" s="626"/>
      <c r="E44" s="627"/>
      <c r="F44" s="626"/>
      <c r="G44" s="626"/>
      <c r="H44" s="624">
        <f t="shared" ref="H44:H45" si="17">G44+F44</f>
        <v>0</v>
      </c>
      <c r="I44" s="627"/>
      <c r="J44" s="627"/>
      <c r="K44" s="627"/>
      <c r="L44" s="627"/>
      <c r="M44" s="627"/>
    </row>
    <row r="45" spans="1:13">
      <c r="A45" s="16" t="s">
        <v>42</v>
      </c>
      <c r="B45" s="628"/>
      <c r="C45" s="628"/>
      <c r="D45" s="628"/>
      <c r="E45" s="629"/>
      <c r="F45" s="628"/>
      <c r="G45" s="628"/>
      <c r="H45" s="624">
        <f t="shared" si="17"/>
        <v>0</v>
      </c>
      <c r="I45" s="629"/>
      <c r="J45" s="629"/>
      <c r="K45" s="629"/>
      <c r="L45" s="629"/>
      <c r="M45" s="629"/>
    </row>
    <row r="46" spans="1:13" s="1" customFormat="1">
      <c r="A46" s="65" t="s">
        <v>43</v>
      </c>
      <c r="B46" s="30"/>
      <c r="C46" s="30"/>
      <c r="D46" s="30"/>
      <c r="E46" s="30"/>
      <c r="F46" s="30"/>
      <c r="G46" s="30"/>
      <c r="H46" s="66"/>
      <c r="I46" s="19"/>
      <c r="J46" s="19"/>
      <c r="M46" s="17"/>
    </row>
    <row r="47" spans="1:13">
      <c r="A47" s="688" t="s">
        <v>945</v>
      </c>
      <c r="B47" s="688"/>
      <c r="C47" s="688"/>
      <c r="D47" s="688"/>
      <c r="E47" s="688"/>
      <c r="F47" s="688"/>
      <c r="G47" s="688"/>
      <c r="H47" s="688"/>
      <c r="I47" s="688"/>
      <c r="J47" s="688"/>
      <c r="K47" s="688"/>
      <c r="L47" s="688"/>
      <c r="M47" s="688"/>
    </row>
    <row r="48" spans="1:13" s="13" customFormat="1" ht="24" customHeight="1">
      <c r="A48" s="708" t="s">
        <v>11</v>
      </c>
      <c r="B48" s="692" t="s">
        <v>929</v>
      </c>
      <c r="C48" s="693"/>
      <c r="D48" s="694"/>
      <c r="E48" s="715" t="s">
        <v>1007</v>
      </c>
      <c r="F48" s="710" t="s">
        <v>1008</v>
      </c>
      <c r="G48" s="711"/>
      <c r="H48" s="712"/>
      <c r="I48" s="699" t="s">
        <v>12</v>
      </c>
      <c r="J48" s="700"/>
      <c r="K48" s="700"/>
      <c r="L48" s="700"/>
      <c r="M48" s="701"/>
    </row>
    <row r="49" spans="1:13" s="13" customFormat="1" ht="49.2">
      <c r="A49" s="709"/>
      <c r="B49" s="548" t="s">
        <v>14</v>
      </c>
      <c r="C49" s="548" t="s">
        <v>15</v>
      </c>
      <c r="D49" s="548" t="s">
        <v>1006</v>
      </c>
      <c r="E49" s="716"/>
      <c r="F49" s="558" t="s">
        <v>13</v>
      </c>
      <c r="G49" s="559" t="s">
        <v>10</v>
      </c>
      <c r="H49" s="559" t="s">
        <v>8</v>
      </c>
      <c r="I49" s="557" t="s">
        <v>898</v>
      </c>
      <c r="J49" s="557" t="s">
        <v>930</v>
      </c>
      <c r="K49" s="557" t="s">
        <v>963</v>
      </c>
      <c r="L49" s="557" t="s">
        <v>998</v>
      </c>
      <c r="M49" s="557" t="s">
        <v>1009</v>
      </c>
    </row>
    <row r="50" spans="1:13">
      <c r="A50" s="560" t="s">
        <v>8</v>
      </c>
      <c r="B50" s="615">
        <f>B51+B55+B60+B63+B64</f>
        <v>0</v>
      </c>
      <c r="C50" s="615">
        <f>C51+C55+C60+C63+C64</f>
        <v>0</v>
      </c>
      <c r="D50" s="615">
        <f t="shared" ref="D50:G50" si="18">D51+D55+D60+D63+D64</f>
        <v>0</v>
      </c>
      <c r="E50" s="615">
        <f t="shared" si="18"/>
        <v>0</v>
      </c>
      <c r="F50" s="615">
        <f t="shared" si="18"/>
        <v>0</v>
      </c>
      <c r="G50" s="615">
        <f t="shared" si="18"/>
        <v>0</v>
      </c>
      <c r="H50" s="615">
        <f>F50+G50</f>
        <v>0</v>
      </c>
      <c r="I50" s="615">
        <f>I51+I55+I60+I63+I64</f>
        <v>0</v>
      </c>
      <c r="J50" s="615">
        <f>J51+J55+J60+J63+J64</f>
        <v>0</v>
      </c>
      <c r="K50" s="615">
        <f>K51+K55+K60+K63+K64</f>
        <v>0</v>
      </c>
      <c r="L50" s="615">
        <f>L51+L55+L60+L63+L64</f>
        <v>0</v>
      </c>
      <c r="M50" s="615">
        <f>M51+M55+M60+M63+M64</f>
        <v>0</v>
      </c>
    </row>
    <row r="51" spans="1:13">
      <c r="A51" s="552" t="s">
        <v>44</v>
      </c>
      <c r="B51" s="616">
        <f>B52+B53+B54</f>
        <v>0</v>
      </c>
      <c r="C51" s="616">
        <f>C52+C53+C54</f>
        <v>0</v>
      </c>
      <c r="D51" s="616">
        <f>D52+D53+D54</f>
        <v>0</v>
      </c>
      <c r="E51" s="616">
        <f>SUM(E52:E54)</f>
        <v>0</v>
      </c>
      <c r="F51" s="616">
        <f>SUM(F52:F54)</f>
        <v>0</v>
      </c>
      <c r="G51" s="616">
        <f>SUM(G52:G54)</f>
        <v>0</v>
      </c>
      <c r="H51" s="616">
        <f>F51+G51</f>
        <v>0</v>
      </c>
      <c r="I51" s="616">
        <f>SUM(I52:I54)</f>
        <v>0</v>
      </c>
      <c r="J51" s="616">
        <f>SUM(J52:J54)</f>
        <v>0</v>
      </c>
      <c r="K51" s="616">
        <f>SUM(K52:K54)</f>
        <v>0</v>
      </c>
      <c r="L51" s="616">
        <f>SUM(L52:L54)</f>
        <v>0</v>
      </c>
      <c r="M51" s="616">
        <f>SUM(M52:M54)</f>
        <v>0</v>
      </c>
    </row>
    <row r="52" spans="1:13">
      <c r="A52" s="20" t="s">
        <v>45</v>
      </c>
      <c r="B52" s="617"/>
      <c r="C52" s="617"/>
      <c r="D52" s="617"/>
      <c r="E52" s="618"/>
      <c r="F52" s="618"/>
      <c r="G52" s="618"/>
      <c r="H52" s="618">
        <f t="shared" ref="H52:H62" si="19">F52+G52</f>
        <v>0</v>
      </c>
      <c r="I52" s="618"/>
      <c r="J52" s="618"/>
      <c r="K52" s="618"/>
      <c r="L52" s="618"/>
      <c r="M52" s="618"/>
    </row>
    <row r="53" spans="1:13">
      <c r="A53" s="20" t="s">
        <v>46</v>
      </c>
      <c r="B53" s="617"/>
      <c r="C53" s="617"/>
      <c r="D53" s="617"/>
      <c r="E53" s="618"/>
      <c r="F53" s="618"/>
      <c r="G53" s="618"/>
      <c r="H53" s="618">
        <f t="shared" si="19"/>
        <v>0</v>
      </c>
      <c r="I53" s="618"/>
      <c r="J53" s="618"/>
      <c r="K53" s="618"/>
      <c r="L53" s="618"/>
      <c r="M53" s="618"/>
    </row>
    <row r="54" spans="1:13">
      <c r="A54" s="20" t="s">
        <v>47</v>
      </c>
      <c r="B54" s="617"/>
      <c r="C54" s="617"/>
      <c r="D54" s="617"/>
      <c r="E54" s="618"/>
      <c r="F54" s="618"/>
      <c r="G54" s="618"/>
      <c r="H54" s="618">
        <f t="shared" si="19"/>
        <v>0</v>
      </c>
      <c r="I54" s="618"/>
      <c r="J54" s="618"/>
      <c r="K54" s="618"/>
      <c r="L54" s="618"/>
      <c r="M54" s="618"/>
    </row>
    <row r="55" spans="1:13">
      <c r="A55" s="552" t="s">
        <v>48</v>
      </c>
      <c r="B55" s="616">
        <f>B56+B57+B58+B59</f>
        <v>0</v>
      </c>
      <c r="C55" s="616">
        <f>C56+C57+C58+C59</f>
        <v>0</v>
      </c>
      <c r="D55" s="616">
        <f>D56+D57+D58+D59</f>
        <v>0</v>
      </c>
      <c r="E55" s="616">
        <f>SUM(E56:E59)</f>
        <v>0</v>
      </c>
      <c r="F55" s="616">
        <f>SUM(F56:F59)</f>
        <v>0</v>
      </c>
      <c r="G55" s="616">
        <f>SUM(G56:G59)</f>
        <v>0</v>
      </c>
      <c r="H55" s="616">
        <f>F55+G55</f>
        <v>0</v>
      </c>
      <c r="I55" s="616">
        <f>SUM(I56:I59)</f>
        <v>0</v>
      </c>
      <c r="J55" s="616">
        <f>SUM(J56:J59)</f>
        <v>0</v>
      </c>
      <c r="K55" s="616">
        <f>SUM(K56:K59)</f>
        <v>0</v>
      </c>
      <c r="L55" s="616">
        <f>SUM(L56:L59)</f>
        <v>0</v>
      </c>
      <c r="M55" s="616">
        <f>SUM(M56:M59)</f>
        <v>0</v>
      </c>
    </row>
    <row r="56" spans="1:13">
      <c r="A56" s="20" t="s">
        <v>49</v>
      </c>
      <c r="B56" s="617"/>
      <c r="C56" s="617"/>
      <c r="D56" s="617"/>
      <c r="E56" s="618"/>
      <c r="F56" s="618"/>
      <c r="G56" s="618"/>
      <c r="H56" s="618">
        <f t="shared" si="19"/>
        <v>0</v>
      </c>
      <c r="I56" s="618"/>
      <c r="J56" s="618"/>
      <c r="K56" s="618"/>
      <c r="L56" s="618"/>
      <c r="M56" s="618"/>
    </row>
    <row r="57" spans="1:13">
      <c r="A57" s="20" t="s">
        <v>50</v>
      </c>
      <c r="B57" s="617"/>
      <c r="C57" s="617"/>
      <c r="D57" s="617"/>
      <c r="E57" s="618"/>
      <c r="F57" s="618"/>
      <c r="G57" s="618"/>
      <c r="H57" s="618">
        <f t="shared" si="19"/>
        <v>0</v>
      </c>
      <c r="I57" s="618"/>
      <c r="J57" s="618"/>
      <c r="K57" s="618"/>
      <c r="L57" s="618"/>
      <c r="M57" s="618"/>
    </row>
    <row r="58" spans="1:13">
      <c r="A58" s="20" t="s">
        <v>51</v>
      </c>
      <c r="B58" s="617"/>
      <c r="C58" s="617"/>
      <c r="D58" s="617"/>
      <c r="E58" s="618"/>
      <c r="F58" s="618"/>
      <c r="G58" s="618"/>
      <c r="H58" s="618">
        <f t="shared" si="19"/>
        <v>0</v>
      </c>
      <c r="I58" s="618"/>
      <c r="J58" s="618"/>
      <c r="K58" s="618"/>
      <c r="L58" s="618"/>
      <c r="M58" s="618"/>
    </row>
    <row r="59" spans="1:13">
      <c r="A59" s="20" t="s">
        <v>52</v>
      </c>
      <c r="B59" s="617"/>
      <c r="C59" s="617"/>
      <c r="D59" s="617"/>
      <c r="E59" s="618"/>
      <c r="F59" s="618"/>
      <c r="G59" s="618"/>
      <c r="H59" s="618">
        <f t="shared" si="19"/>
        <v>0</v>
      </c>
      <c r="I59" s="618"/>
      <c r="J59" s="618"/>
      <c r="K59" s="618"/>
      <c r="L59" s="618"/>
      <c r="M59" s="618"/>
    </row>
    <row r="60" spans="1:13">
      <c r="A60" s="552" t="s">
        <v>53</v>
      </c>
      <c r="B60" s="616">
        <f t="shared" ref="B60:G60" si="20">B61+B62</f>
        <v>0</v>
      </c>
      <c r="C60" s="616">
        <f t="shared" si="20"/>
        <v>0</v>
      </c>
      <c r="D60" s="616">
        <f t="shared" si="20"/>
        <v>0</v>
      </c>
      <c r="E60" s="616">
        <f t="shared" si="20"/>
        <v>0</v>
      </c>
      <c r="F60" s="616">
        <f t="shared" si="20"/>
        <v>0</v>
      </c>
      <c r="G60" s="616">
        <f t="shared" si="20"/>
        <v>0</v>
      </c>
      <c r="H60" s="616">
        <f>F60+G60</f>
        <v>0</v>
      </c>
      <c r="I60" s="616">
        <f>I61+I62</f>
        <v>0</v>
      </c>
      <c r="J60" s="616">
        <f>J61+J62</f>
        <v>0</v>
      </c>
      <c r="K60" s="616">
        <f>K61+K62</f>
        <v>0</v>
      </c>
      <c r="L60" s="616">
        <f>L61+L62</f>
        <v>0</v>
      </c>
      <c r="M60" s="616">
        <f>M61+M62</f>
        <v>0</v>
      </c>
    </row>
    <row r="61" spans="1:13">
      <c r="A61" s="20" t="s">
        <v>54</v>
      </c>
      <c r="B61" s="617"/>
      <c r="C61" s="617"/>
      <c r="D61" s="617"/>
      <c r="E61" s="618"/>
      <c r="F61" s="618"/>
      <c r="G61" s="618"/>
      <c r="H61" s="618">
        <f t="shared" si="19"/>
        <v>0</v>
      </c>
      <c r="I61" s="618"/>
      <c r="J61" s="618"/>
      <c r="K61" s="618"/>
      <c r="L61" s="618"/>
      <c r="M61" s="618"/>
    </row>
    <row r="62" spans="1:13">
      <c r="A62" s="20" t="s">
        <v>55</v>
      </c>
      <c r="B62" s="617"/>
      <c r="C62" s="617"/>
      <c r="D62" s="617"/>
      <c r="E62" s="619"/>
      <c r="F62" s="619"/>
      <c r="G62" s="619"/>
      <c r="H62" s="619">
        <f t="shared" si="19"/>
        <v>0</v>
      </c>
      <c r="I62" s="619"/>
      <c r="J62" s="619"/>
      <c r="K62" s="619"/>
      <c r="L62" s="619"/>
      <c r="M62" s="619"/>
    </row>
    <row r="63" spans="1:13">
      <c r="A63" s="552" t="s">
        <v>56</v>
      </c>
      <c r="B63" s="616"/>
      <c r="C63" s="616"/>
      <c r="D63" s="616"/>
      <c r="E63" s="616"/>
      <c r="F63" s="616"/>
      <c r="G63" s="616"/>
      <c r="H63" s="616">
        <f t="shared" ref="H63:H64" si="21">F63+G63</f>
        <v>0</v>
      </c>
      <c r="I63" s="616"/>
      <c r="J63" s="616"/>
      <c r="K63" s="616"/>
      <c r="L63" s="616"/>
      <c r="M63" s="616"/>
    </row>
    <row r="64" spans="1:13">
      <c r="A64" s="552" t="s">
        <v>57</v>
      </c>
      <c r="B64" s="616"/>
      <c r="C64" s="616"/>
      <c r="D64" s="616"/>
      <c r="E64" s="616"/>
      <c r="F64" s="616"/>
      <c r="G64" s="616"/>
      <c r="H64" s="616">
        <f t="shared" si="21"/>
        <v>0</v>
      </c>
      <c r="I64" s="616"/>
      <c r="J64" s="616"/>
      <c r="K64" s="616"/>
      <c r="L64" s="616"/>
      <c r="M64" s="616"/>
    </row>
    <row r="65" spans="1:13" s="1" customFormat="1">
      <c r="F65" s="19"/>
      <c r="G65" s="19"/>
      <c r="H65" s="19"/>
      <c r="I65" s="19"/>
      <c r="J65" s="19"/>
      <c r="K65" s="19"/>
      <c r="L65" s="19"/>
    </row>
    <row r="66" spans="1:13">
      <c r="A66" s="688" t="s">
        <v>946</v>
      </c>
      <c r="B66" s="688"/>
      <c r="C66" s="688"/>
      <c r="D66" s="688"/>
      <c r="E66" s="688"/>
      <c r="F66" s="8"/>
      <c r="G66" s="19"/>
      <c r="H66" s="19"/>
      <c r="I66" s="19"/>
      <c r="J66" s="19"/>
      <c r="K66" s="19"/>
      <c r="L66" s="19"/>
      <c r="M66" s="1"/>
    </row>
    <row r="67" spans="1:13">
      <c r="A67" s="640" t="s">
        <v>11</v>
      </c>
      <c r="B67" s="640" t="s">
        <v>6</v>
      </c>
      <c r="C67" s="640" t="s">
        <v>7</v>
      </c>
      <c r="D67" s="640" t="s">
        <v>8</v>
      </c>
      <c r="E67" s="640" t="s">
        <v>58</v>
      </c>
      <c r="F67" s="19"/>
      <c r="G67" s="19"/>
      <c r="H67" s="19"/>
      <c r="I67" s="19"/>
      <c r="J67" s="19"/>
      <c r="K67" s="19"/>
      <c r="L67" s="19"/>
      <c r="M67" s="1"/>
    </row>
    <row r="68" spans="1:13">
      <c r="A68" s="22" t="s">
        <v>59</v>
      </c>
      <c r="B68" s="20">
        <f>F19+F35</f>
        <v>0</v>
      </c>
      <c r="C68" s="20">
        <f>F42</f>
        <v>0</v>
      </c>
      <c r="D68" s="23">
        <f>B68+C68</f>
        <v>0</v>
      </c>
      <c r="E68" s="21">
        <f>F50</f>
        <v>0</v>
      </c>
      <c r="F68" s="19"/>
      <c r="G68" s="19"/>
      <c r="H68" s="19"/>
      <c r="I68" s="19"/>
      <c r="J68" s="19"/>
      <c r="K68" s="19"/>
      <c r="L68" s="19"/>
      <c r="M68" s="1"/>
    </row>
    <row r="69" spans="1:13">
      <c r="A69" s="22" t="s">
        <v>60</v>
      </c>
      <c r="B69" s="20"/>
      <c r="C69" s="20"/>
      <c r="D69" s="23">
        <f>B69+C69</f>
        <v>0</v>
      </c>
      <c r="E69" s="21"/>
      <c r="F69" s="19"/>
      <c r="G69" s="19"/>
      <c r="H69" s="19"/>
      <c r="I69" s="19"/>
      <c r="J69" s="19"/>
      <c r="K69" s="19"/>
      <c r="L69" s="19"/>
      <c r="M69" s="1"/>
    </row>
    <row r="70" spans="1:13">
      <c r="A70" s="22" t="s">
        <v>243</v>
      </c>
      <c r="B70" s="20"/>
      <c r="C70" s="20"/>
      <c r="D70" s="23">
        <f>B70+C70</f>
        <v>0</v>
      </c>
      <c r="E70" s="21"/>
      <c r="F70" s="19"/>
      <c r="G70" s="19"/>
      <c r="H70" s="19"/>
      <c r="I70" s="19"/>
      <c r="J70" s="19"/>
      <c r="K70" s="19"/>
      <c r="L70" s="19"/>
      <c r="M70" s="1"/>
    </row>
    <row r="71" spans="1:13">
      <c r="A71" s="14" t="s">
        <v>8</v>
      </c>
      <c r="B71" s="561">
        <f>B68+B69+B70</f>
        <v>0</v>
      </c>
      <c r="C71" s="561">
        <f>C68+C69+C70</f>
        <v>0</v>
      </c>
      <c r="D71" s="561">
        <f>D68+D69+D70</f>
        <v>0</v>
      </c>
      <c r="E71" s="561">
        <f>E68+E69+E70</f>
        <v>0</v>
      </c>
      <c r="F71" s="19"/>
      <c r="G71" s="19"/>
      <c r="H71" s="19"/>
      <c r="I71" s="19"/>
      <c r="J71" s="19"/>
      <c r="K71" s="19"/>
      <c r="L71" s="19"/>
      <c r="M71" s="1"/>
    </row>
    <row r="72" spans="1:13" s="1" customFormat="1"/>
    <row r="73" spans="1:13" s="1" customFormat="1"/>
  </sheetData>
  <mergeCells count="18">
    <mergeCell ref="A66:E66"/>
    <mergeCell ref="A16:A17"/>
    <mergeCell ref="F16:H16"/>
    <mergeCell ref="A48:A49"/>
    <mergeCell ref="F48:H48"/>
    <mergeCell ref="E16:E17"/>
    <mergeCell ref="E48:E49"/>
    <mergeCell ref="A15:M15"/>
    <mergeCell ref="B16:D16"/>
    <mergeCell ref="A47:M47"/>
    <mergeCell ref="B48:D48"/>
    <mergeCell ref="A1:M1"/>
    <mergeCell ref="A2:M2"/>
    <mergeCell ref="I16:M16"/>
    <mergeCell ref="I48:M48"/>
    <mergeCell ref="A10:F10"/>
    <mergeCell ref="A11:C11"/>
    <mergeCell ref="D11:F11"/>
  </mergeCells>
  <phoneticPr fontId="116" type="noConversion"/>
  <printOptions horizontalCentered="1"/>
  <pageMargins left="0" right="0" top="1" bottom="0" header="0.31496062992126" footer="0.31496062992126"/>
  <pageSetup paperSize="9" scale="42" orientation="portrait" r:id="rId1"/>
  <rowBreaks count="1" manualBreakCount="1">
    <brk id="71" max="9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179"/>
  <sheetViews>
    <sheetView topLeftCell="A16" workbookViewId="0">
      <selection activeCell="C76" sqref="C76:C83"/>
    </sheetView>
  </sheetViews>
  <sheetFormatPr defaultRowHeight="19.8"/>
  <cols>
    <col min="1" max="1" width="61.625" bestFit="1" customWidth="1"/>
    <col min="3" max="3" width="64" bestFit="1" customWidth="1"/>
  </cols>
  <sheetData>
    <row r="1" spans="1:3" ht="20.399999999999999">
      <c r="A1" s="562" t="s">
        <v>920</v>
      </c>
      <c r="C1" s="562" t="s">
        <v>921</v>
      </c>
    </row>
    <row r="2" spans="1:3" ht="23.4">
      <c r="A2" s="569" t="s">
        <v>853</v>
      </c>
      <c r="C2" s="569" t="s">
        <v>706</v>
      </c>
    </row>
    <row r="3" spans="1:3" ht="23.4">
      <c r="A3" s="569" t="s">
        <v>692</v>
      </c>
      <c r="C3" s="569" t="s">
        <v>705</v>
      </c>
    </row>
    <row r="4" spans="1:3" ht="23.4">
      <c r="A4" s="569" t="s">
        <v>854</v>
      </c>
      <c r="C4" s="569" t="s">
        <v>704</v>
      </c>
    </row>
    <row r="5" spans="1:3" ht="23.4">
      <c r="A5" s="569" t="s">
        <v>861</v>
      </c>
      <c r="C5" s="569" t="s">
        <v>703</v>
      </c>
    </row>
    <row r="6" spans="1:3" ht="23.4">
      <c r="A6" s="569" t="s">
        <v>855</v>
      </c>
      <c r="C6" s="569" t="s">
        <v>702</v>
      </c>
    </row>
    <row r="7" spans="1:3" ht="23.4">
      <c r="A7" s="569" t="s">
        <v>856</v>
      </c>
      <c r="C7" s="569" t="s">
        <v>701</v>
      </c>
    </row>
    <row r="8" spans="1:3" ht="23.4">
      <c r="A8" s="569" t="s">
        <v>691</v>
      </c>
      <c r="C8" s="569" t="s">
        <v>287</v>
      </c>
    </row>
    <row r="9" spans="1:3" ht="23.4">
      <c r="A9" s="569" t="s">
        <v>690</v>
      </c>
      <c r="C9" s="569" t="s">
        <v>723</v>
      </c>
    </row>
    <row r="10" spans="1:3" ht="23.4">
      <c r="A10" s="569" t="s">
        <v>689</v>
      </c>
      <c r="C10" s="569" t="s">
        <v>722</v>
      </c>
    </row>
    <row r="11" spans="1:3" ht="23.4">
      <c r="A11" s="569" t="s">
        <v>969</v>
      </c>
      <c r="C11" s="569" t="s">
        <v>721</v>
      </c>
    </row>
    <row r="12" spans="1:3" ht="23.4">
      <c r="A12" s="569" t="s">
        <v>688</v>
      </c>
      <c r="C12" s="569" t="s">
        <v>720</v>
      </c>
    </row>
    <row r="13" spans="1:3" ht="23.4">
      <c r="A13" s="569" t="s">
        <v>687</v>
      </c>
      <c r="C13" s="569" t="s">
        <v>719</v>
      </c>
    </row>
    <row r="14" spans="1:3" ht="23.4">
      <c r="A14" s="569" t="s">
        <v>686</v>
      </c>
      <c r="C14" s="569" t="s">
        <v>718</v>
      </c>
    </row>
    <row r="15" spans="1:3" ht="23.4">
      <c r="A15" s="569" t="s">
        <v>685</v>
      </c>
      <c r="C15" s="569" t="s">
        <v>717</v>
      </c>
    </row>
    <row r="16" spans="1:3" ht="23.4">
      <c r="A16" s="569" t="s">
        <v>684</v>
      </c>
      <c r="C16" s="569" t="s">
        <v>716</v>
      </c>
    </row>
    <row r="17" spans="1:3" ht="23.4">
      <c r="A17" s="569" t="s">
        <v>683</v>
      </c>
      <c r="C17" s="569" t="s">
        <v>715</v>
      </c>
    </row>
    <row r="18" spans="1:3" ht="23.4">
      <c r="A18" s="569" t="s">
        <v>682</v>
      </c>
      <c r="C18" s="569" t="s">
        <v>714</v>
      </c>
    </row>
    <row r="19" spans="1:3" ht="23.4">
      <c r="A19" s="569" t="s">
        <v>681</v>
      </c>
      <c r="C19" s="569" t="s">
        <v>713</v>
      </c>
    </row>
    <row r="20" spans="1:3" ht="23.4">
      <c r="A20" s="569" t="s">
        <v>680</v>
      </c>
      <c r="C20" s="569" t="s">
        <v>712</v>
      </c>
    </row>
    <row r="21" spans="1:3" ht="23.4">
      <c r="A21" s="569" t="s">
        <v>679</v>
      </c>
      <c r="C21" s="569" t="s">
        <v>711</v>
      </c>
    </row>
    <row r="22" spans="1:3" ht="23.4">
      <c r="A22" s="569" t="s">
        <v>678</v>
      </c>
      <c r="C22" s="569" t="s">
        <v>710</v>
      </c>
    </row>
    <row r="23" spans="1:3" ht="23.4">
      <c r="A23" s="569" t="s">
        <v>677</v>
      </c>
      <c r="C23" s="569" t="s">
        <v>709</v>
      </c>
    </row>
    <row r="24" spans="1:3" ht="23.4">
      <c r="A24" s="569" t="s">
        <v>279</v>
      </c>
      <c r="C24" s="569" t="s">
        <v>708</v>
      </c>
    </row>
    <row r="25" spans="1:3" ht="23.4">
      <c r="A25" s="569" t="s">
        <v>676</v>
      </c>
      <c r="C25" s="569" t="s">
        <v>860</v>
      </c>
    </row>
    <row r="26" spans="1:3" ht="23.4">
      <c r="C26" s="569" t="s">
        <v>700</v>
      </c>
    </row>
    <row r="27" spans="1:3" ht="23.4">
      <c r="C27" s="569" t="s">
        <v>699</v>
      </c>
    </row>
    <row r="28" spans="1:3" ht="23.4">
      <c r="C28" s="569" t="s">
        <v>698</v>
      </c>
    </row>
    <row r="29" spans="1:3" ht="23.4">
      <c r="C29" s="569" t="s">
        <v>697</v>
      </c>
    </row>
    <row r="30" spans="1:3" ht="23.4">
      <c r="C30" s="569" t="s">
        <v>696</v>
      </c>
    </row>
    <row r="31" spans="1:3" ht="23.4">
      <c r="C31" s="569" t="s">
        <v>695</v>
      </c>
    </row>
    <row r="32" spans="1:3" ht="23.4">
      <c r="C32" s="569" t="s">
        <v>694</v>
      </c>
    </row>
    <row r="33" spans="3:3" ht="23.4">
      <c r="C33" s="569" t="s">
        <v>693</v>
      </c>
    </row>
    <row r="34" spans="3:3" ht="23.4">
      <c r="C34" s="569" t="s">
        <v>808</v>
      </c>
    </row>
    <row r="35" spans="3:3" ht="23.4">
      <c r="C35" s="569" t="s">
        <v>707</v>
      </c>
    </row>
    <row r="36" spans="3:3" ht="23.4">
      <c r="C36" s="569" t="s">
        <v>807</v>
      </c>
    </row>
    <row r="37" spans="3:3" ht="23.4">
      <c r="C37" s="569" t="s">
        <v>806</v>
      </c>
    </row>
    <row r="38" spans="3:3" ht="23.4">
      <c r="C38" s="569" t="s">
        <v>805</v>
      </c>
    </row>
    <row r="39" spans="3:3" ht="23.4">
      <c r="C39" s="569" t="s">
        <v>748</v>
      </c>
    </row>
    <row r="40" spans="3:3" ht="23.4">
      <c r="C40" s="569" t="s">
        <v>283</v>
      </c>
    </row>
    <row r="41" spans="3:3" ht="23.4">
      <c r="C41" s="569" t="s">
        <v>853</v>
      </c>
    </row>
    <row r="42" spans="3:3" ht="23.4">
      <c r="C42" s="569" t="s">
        <v>833</v>
      </c>
    </row>
    <row r="43" spans="3:3" ht="23.4">
      <c r="C43" s="569" t="s">
        <v>832</v>
      </c>
    </row>
    <row r="44" spans="3:3" ht="23.4">
      <c r="C44" s="569" t="s">
        <v>967</v>
      </c>
    </row>
    <row r="45" spans="3:3" ht="23.4">
      <c r="C45" s="569" t="s">
        <v>830</v>
      </c>
    </row>
    <row r="46" spans="3:3" ht="23.4">
      <c r="C46" s="569" t="s">
        <v>829</v>
      </c>
    </row>
    <row r="47" spans="3:3" ht="23.4">
      <c r="C47" s="569" t="s">
        <v>828</v>
      </c>
    </row>
    <row r="48" spans="3:3" ht="23.4">
      <c r="C48" s="569" t="s">
        <v>831</v>
      </c>
    </row>
    <row r="49" spans="3:3" ht="23.4">
      <c r="C49" s="569" t="s">
        <v>692</v>
      </c>
    </row>
    <row r="50" spans="3:3" ht="23.4">
      <c r="C50" s="569" t="s">
        <v>827</v>
      </c>
    </row>
    <row r="51" spans="3:3" ht="23.4">
      <c r="C51" s="569" t="s">
        <v>826</v>
      </c>
    </row>
    <row r="52" spans="3:3" ht="23.4">
      <c r="C52" s="569" t="s">
        <v>825</v>
      </c>
    </row>
    <row r="53" spans="3:3" ht="23.4">
      <c r="C53" s="569" t="s">
        <v>824</v>
      </c>
    </row>
    <row r="54" spans="3:3" ht="23.4">
      <c r="C54" s="569" t="s">
        <v>823</v>
      </c>
    </row>
    <row r="55" spans="3:3" ht="23.4">
      <c r="C55" s="569" t="s">
        <v>822</v>
      </c>
    </row>
    <row r="56" spans="3:3" ht="23.4">
      <c r="C56" s="569" t="s">
        <v>821</v>
      </c>
    </row>
    <row r="57" spans="3:3" ht="23.4">
      <c r="C57" s="569" t="s">
        <v>820</v>
      </c>
    </row>
    <row r="58" spans="3:3" ht="23.4">
      <c r="C58" s="569" t="s">
        <v>819</v>
      </c>
    </row>
    <row r="59" spans="3:3" ht="23.4">
      <c r="C59" s="569" t="s">
        <v>854</v>
      </c>
    </row>
    <row r="60" spans="3:3" ht="23.4">
      <c r="C60" s="569" t="s">
        <v>861</v>
      </c>
    </row>
    <row r="61" spans="3:3" ht="23.4">
      <c r="C61" s="569" t="s">
        <v>855</v>
      </c>
    </row>
    <row r="62" spans="3:3" ht="23.4">
      <c r="C62" s="569" t="s">
        <v>856</v>
      </c>
    </row>
    <row r="63" spans="3:3" ht="23.4">
      <c r="C63" s="569" t="s">
        <v>691</v>
      </c>
    </row>
    <row r="64" spans="3:3" ht="23.4">
      <c r="C64" s="569" t="s">
        <v>690</v>
      </c>
    </row>
    <row r="65" spans="3:3" ht="23.4">
      <c r="C65" s="569" t="s">
        <v>689</v>
      </c>
    </row>
    <row r="66" spans="3:3" ht="23.4">
      <c r="C66" s="569" t="s">
        <v>968</v>
      </c>
    </row>
    <row r="67" spans="3:3" ht="23.4">
      <c r="C67" s="569" t="s">
        <v>969</v>
      </c>
    </row>
    <row r="68" spans="3:3" ht="23.4">
      <c r="C68" s="569" t="s">
        <v>804</v>
      </c>
    </row>
    <row r="69" spans="3:3" ht="23.4">
      <c r="C69" s="569" t="s">
        <v>803</v>
      </c>
    </row>
    <row r="70" spans="3:3" ht="23.4">
      <c r="C70" s="569" t="s">
        <v>802</v>
      </c>
    </row>
    <row r="71" spans="3:3" ht="23.4">
      <c r="C71" s="569" t="s">
        <v>688</v>
      </c>
    </row>
    <row r="72" spans="3:3" ht="23.4">
      <c r="C72" s="569" t="s">
        <v>966</v>
      </c>
    </row>
    <row r="73" spans="3:3" ht="23.4">
      <c r="C73" s="569" t="s">
        <v>801</v>
      </c>
    </row>
    <row r="74" spans="3:3" ht="23.4">
      <c r="C74" s="569" t="s">
        <v>800</v>
      </c>
    </row>
    <row r="75" spans="3:3" ht="23.4">
      <c r="C75" s="569" t="s">
        <v>799</v>
      </c>
    </row>
    <row r="76" spans="3:3" ht="23.4">
      <c r="C76" s="569" t="s">
        <v>798</v>
      </c>
    </row>
    <row r="77" spans="3:3" ht="23.4">
      <c r="C77" s="569" t="s">
        <v>818</v>
      </c>
    </row>
    <row r="78" spans="3:3" ht="23.4">
      <c r="C78" s="569" t="s">
        <v>817</v>
      </c>
    </row>
    <row r="79" spans="3:3" ht="23.4">
      <c r="C79" s="569" t="s">
        <v>284</v>
      </c>
    </row>
    <row r="80" spans="3:3" ht="23.4">
      <c r="C80" s="569" t="s">
        <v>816</v>
      </c>
    </row>
    <row r="81" spans="3:3" ht="23.4">
      <c r="C81" s="569" t="s">
        <v>815</v>
      </c>
    </row>
    <row r="82" spans="3:3" ht="23.4">
      <c r="C82" s="569" t="s">
        <v>814</v>
      </c>
    </row>
    <row r="83" spans="3:3" ht="23.4">
      <c r="C83" s="569" t="s">
        <v>813</v>
      </c>
    </row>
    <row r="84" spans="3:3" ht="23.4">
      <c r="C84" s="569" t="s">
        <v>812</v>
      </c>
    </row>
    <row r="85" spans="3:3" ht="23.4">
      <c r="C85" s="569" t="s">
        <v>811</v>
      </c>
    </row>
    <row r="86" spans="3:3" ht="23.4">
      <c r="C86" s="569" t="s">
        <v>810</v>
      </c>
    </row>
    <row r="87" spans="3:3" ht="23.4">
      <c r="C87" s="569" t="s">
        <v>797</v>
      </c>
    </row>
    <row r="88" spans="3:3" ht="23.4">
      <c r="C88" s="569" t="s">
        <v>796</v>
      </c>
    </row>
    <row r="89" spans="3:3" ht="23.4">
      <c r="C89" s="569" t="s">
        <v>795</v>
      </c>
    </row>
    <row r="90" spans="3:3" ht="23.4">
      <c r="C90" s="569" t="s">
        <v>794</v>
      </c>
    </row>
    <row r="91" spans="3:3" ht="23.4">
      <c r="C91" s="569" t="s">
        <v>793</v>
      </c>
    </row>
    <row r="92" spans="3:3" ht="23.4">
      <c r="C92" s="569" t="s">
        <v>792</v>
      </c>
    </row>
    <row r="93" spans="3:3" ht="23.4">
      <c r="C93" s="569" t="s">
        <v>791</v>
      </c>
    </row>
    <row r="94" spans="3:3" ht="23.4">
      <c r="C94" s="569" t="s">
        <v>790</v>
      </c>
    </row>
    <row r="95" spans="3:3" ht="23.4">
      <c r="C95" s="569" t="s">
        <v>970</v>
      </c>
    </row>
    <row r="96" spans="3:3" ht="23.4">
      <c r="C96" s="569" t="s">
        <v>789</v>
      </c>
    </row>
    <row r="97" spans="3:3" ht="23.4">
      <c r="C97" s="569" t="s">
        <v>788</v>
      </c>
    </row>
    <row r="98" spans="3:3" ht="23.4">
      <c r="C98" s="569" t="s">
        <v>787</v>
      </c>
    </row>
    <row r="99" spans="3:3" ht="23.4">
      <c r="C99" s="569" t="s">
        <v>786</v>
      </c>
    </row>
    <row r="100" spans="3:3" ht="23.4">
      <c r="C100" s="569" t="s">
        <v>785</v>
      </c>
    </row>
    <row r="101" spans="3:3" ht="23.4">
      <c r="C101" s="569" t="s">
        <v>784</v>
      </c>
    </row>
    <row r="102" spans="3:3" ht="23.4">
      <c r="C102" s="569" t="s">
        <v>783</v>
      </c>
    </row>
    <row r="103" spans="3:3" ht="23.4">
      <c r="C103" s="569" t="s">
        <v>782</v>
      </c>
    </row>
    <row r="104" spans="3:3" ht="23.4">
      <c r="C104" s="569" t="s">
        <v>781</v>
      </c>
    </row>
    <row r="105" spans="3:3" ht="23.4">
      <c r="C105" s="569" t="s">
        <v>780</v>
      </c>
    </row>
    <row r="106" spans="3:3" ht="23.4">
      <c r="C106" s="569" t="s">
        <v>779</v>
      </c>
    </row>
    <row r="107" spans="3:3" ht="23.4">
      <c r="C107" s="569" t="s">
        <v>778</v>
      </c>
    </row>
    <row r="108" spans="3:3" ht="23.4">
      <c r="C108" s="569" t="s">
        <v>852</v>
      </c>
    </row>
    <row r="109" spans="3:3" ht="23.4">
      <c r="C109" s="569" t="s">
        <v>777</v>
      </c>
    </row>
    <row r="110" spans="3:3" ht="23.4">
      <c r="C110" s="569" t="s">
        <v>776</v>
      </c>
    </row>
    <row r="111" spans="3:3" ht="23.4">
      <c r="C111" s="569" t="s">
        <v>775</v>
      </c>
    </row>
    <row r="112" spans="3:3" ht="23.4">
      <c r="C112" s="569" t="s">
        <v>774</v>
      </c>
    </row>
    <row r="113" spans="3:3" ht="23.4">
      <c r="C113" s="569" t="s">
        <v>773</v>
      </c>
    </row>
    <row r="114" spans="3:3" ht="23.4">
      <c r="C114" s="569" t="s">
        <v>809</v>
      </c>
    </row>
    <row r="115" spans="3:3" ht="23.4">
      <c r="C115" s="569" t="s">
        <v>285</v>
      </c>
    </row>
    <row r="116" spans="3:3" ht="23.4">
      <c r="C116" s="569" t="s">
        <v>772</v>
      </c>
    </row>
    <row r="117" spans="3:3" ht="23.4">
      <c r="C117" s="569" t="s">
        <v>771</v>
      </c>
    </row>
    <row r="118" spans="3:3" ht="23.4">
      <c r="C118" s="569" t="s">
        <v>281</v>
      </c>
    </row>
    <row r="119" spans="3:3" ht="23.4">
      <c r="C119" s="569" t="s">
        <v>747</v>
      </c>
    </row>
    <row r="120" spans="3:3" ht="23.4">
      <c r="C120" s="569" t="s">
        <v>746</v>
      </c>
    </row>
    <row r="121" spans="3:3" ht="23.4">
      <c r="C121" s="569" t="s">
        <v>745</v>
      </c>
    </row>
    <row r="122" spans="3:3" ht="23.4">
      <c r="C122" s="569" t="s">
        <v>744</v>
      </c>
    </row>
    <row r="123" spans="3:3" ht="23.4">
      <c r="C123" s="569" t="s">
        <v>743</v>
      </c>
    </row>
    <row r="124" spans="3:3" ht="23.4">
      <c r="C124" s="569" t="s">
        <v>742</v>
      </c>
    </row>
    <row r="125" spans="3:3" ht="23.4">
      <c r="C125" s="569" t="s">
        <v>280</v>
      </c>
    </row>
    <row r="126" spans="3:3" ht="23.4">
      <c r="C126" s="569" t="s">
        <v>741</v>
      </c>
    </row>
    <row r="127" spans="3:3" ht="23.4">
      <c r="C127" s="569" t="s">
        <v>740</v>
      </c>
    </row>
    <row r="128" spans="3:3" ht="23.4">
      <c r="C128" s="569" t="s">
        <v>739</v>
      </c>
    </row>
    <row r="129" spans="3:3" ht="23.4">
      <c r="C129" s="569" t="s">
        <v>738</v>
      </c>
    </row>
    <row r="130" spans="3:3" ht="23.4">
      <c r="C130" s="569" t="s">
        <v>737</v>
      </c>
    </row>
    <row r="131" spans="3:3" ht="23.4">
      <c r="C131" s="569" t="s">
        <v>736</v>
      </c>
    </row>
    <row r="132" spans="3:3" ht="23.4">
      <c r="C132" s="569" t="s">
        <v>735</v>
      </c>
    </row>
    <row r="133" spans="3:3" ht="23.4">
      <c r="C133" s="569" t="s">
        <v>734</v>
      </c>
    </row>
    <row r="134" spans="3:3" ht="23.4">
      <c r="C134" s="569" t="s">
        <v>733</v>
      </c>
    </row>
    <row r="135" spans="3:3" ht="23.4">
      <c r="C135" s="569" t="s">
        <v>732</v>
      </c>
    </row>
    <row r="136" spans="3:3" ht="23.4">
      <c r="C136" s="569" t="s">
        <v>731</v>
      </c>
    </row>
    <row r="137" spans="3:3" ht="23.4">
      <c r="C137" s="569" t="s">
        <v>730</v>
      </c>
    </row>
    <row r="138" spans="3:3" ht="23.4">
      <c r="C138" s="569" t="s">
        <v>729</v>
      </c>
    </row>
    <row r="139" spans="3:3" ht="23.4">
      <c r="C139" s="569" t="s">
        <v>728</v>
      </c>
    </row>
    <row r="140" spans="3:3" ht="23.4">
      <c r="C140" s="569" t="s">
        <v>727</v>
      </c>
    </row>
    <row r="141" spans="3:3" ht="23.4">
      <c r="C141" s="569" t="s">
        <v>726</v>
      </c>
    </row>
    <row r="142" spans="3:3" ht="23.4">
      <c r="C142" s="569" t="s">
        <v>725</v>
      </c>
    </row>
    <row r="143" spans="3:3" ht="23.4">
      <c r="C143" s="569" t="s">
        <v>724</v>
      </c>
    </row>
    <row r="144" spans="3:3" ht="23.4">
      <c r="C144" s="569" t="s">
        <v>770</v>
      </c>
    </row>
    <row r="145" spans="3:3" ht="23.4">
      <c r="C145" s="569" t="s">
        <v>769</v>
      </c>
    </row>
    <row r="146" spans="3:3" ht="23.4">
      <c r="C146" s="569" t="s">
        <v>768</v>
      </c>
    </row>
    <row r="147" spans="3:3" ht="23.4">
      <c r="C147" s="569" t="s">
        <v>767</v>
      </c>
    </row>
    <row r="148" spans="3:3" ht="23.4">
      <c r="C148" s="569" t="s">
        <v>766</v>
      </c>
    </row>
    <row r="149" spans="3:3" ht="23.4">
      <c r="C149" s="569" t="s">
        <v>765</v>
      </c>
    </row>
    <row r="150" spans="3:3" ht="23.4">
      <c r="C150" s="569" t="s">
        <v>764</v>
      </c>
    </row>
    <row r="151" spans="3:3" ht="23.4">
      <c r="C151" s="569" t="s">
        <v>763</v>
      </c>
    </row>
    <row r="152" spans="3:3" ht="23.4">
      <c r="C152" s="569" t="s">
        <v>754</v>
      </c>
    </row>
    <row r="153" spans="3:3" ht="23.4">
      <c r="C153" s="569" t="s">
        <v>753</v>
      </c>
    </row>
    <row r="154" spans="3:3" ht="23.4">
      <c r="C154" s="569" t="s">
        <v>282</v>
      </c>
    </row>
    <row r="155" spans="3:3" ht="23.4">
      <c r="C155" s="569" t="s">
        <v>752</v>
      </c>
    </row>
    <row r="156" spans="3:3" ht="23.4">
      <c r="C156" s="569" t="s">
        <v>751</v>
      </c>
    </row>
    <row r="157" spans="3:3" ht="23.4">
      <c r="C157" s="569" t="s">
        <v>750</v>
      </c>
    </row>
    <row r="158" spans="3:3" ht="23.4">
      <c r="C158" s="569" t="s">
        <v>749</v>
      </c>
    </row>
    <row r="159" spans="3:3" ht="23.4">
      <c r="C159" s="569" t="s">
        <v>762</v>
      </c>
    </row>
    <row r="160" spans="3:3" ht="23.4">
      <c r="C160" s="569" t="s">
        <v>761</v>
      </c>
    </row>
    <row r="161" spans="3:3" ht="23.4">
      <c r="C161" s="569" t="s">
        <v>760</v>
      </c>
    </row>
    <row r="162" spans="3:3" ht="23.4">
      <c r="C162" s="569" t="s">
        <v>759</v>
      </c>
    </row>
    <row r="163" spans="3:3" ht="23.4">
      <c r="C163" s="569" t="s">
        <v>758</v>
      </c>
    </row>
    <row r="164" spans="3:3" ht="23.4">
      <c r="C164" s="569" t="s">
        <v>757</v>
      </c>
    </row>
    <row r="165" spans="3:3" ht="23.4">
      <c r="C165" s="569" t="s">
        <v>687</v>
      </c>
    </row>
    <row r="166" spans="3:3" ht="23.4">
      <c r="C166" s="569" t="s">
        <v>686</v>
      </c>
    </row>
    <row r="167" spans="3:3" ht="23.4">
      <c r="C167" s="569" t="s">
        <v>685</v>
      </c>
    </row>
    <row r="168" spans="3:3" ht="23.4">
      <c r="C168" s="569" t="s">
        <v>684</v>
      </c>
    </row>
    <row r="169" spans="3:3" ht="23.4">
      <c r="C169" s="569" t="s">
        <v>683</v>
      </c>
    </row>
    <row r="170" spans="3:3" ht="23.4">
      <c r="C170" s="569" t="s">
        <v>682</v>
      </c>
    </row>
    <row r="171" spans="3:3" ht="23.4">
      <c r="C171" s="569" t="s">
        <v>681</v>
      </c>
    </row>
    <row r="172" spans="3:3" ht="23.4">
      <c r="C172" s="569" t="s">
        <v>680</v>
      </c>
    </row>
    <row r="173" spans="3:3" ht="23.4">
      <c r="C173" s="569" t="s">
        <v>679</v>
      </c>
    </row>
    <row r="174" spans="3:3" ht="23.4">
      <c r="C174" s="569" t="s">
        <v>678</v>
      </c>
    </row>
    <row r="175" spans="3:3" ht="23.4">
      <c r="C175" s="569" t="s">
        <v>756</v>
      </c>
    </row>
    <row r="176" spans="3:3" ht="23.4">
      <c r="C176" s="569" t="s">
        <v>755</v>
      </c>
    </row>
    <row r="177" spans="3:3" ht="23.4">
      <c r="C177" s="569" t="s">
        <v>677</v>
      </c>
    </row>
    <row r="178" spans="3:3" ht="23.4">
      <c r="C178" s="569" t="s">
        <v>279</v>
      </c>
    </row>
    <row r="179" spans="3:3" ht="23.4">
      <c r="C179" s="569" t="s">
        <v>676</v>
      </c>
    </row>
  </sheetData>
  <sortState xmlns:xlrd2="http://schemas.microsoft.com/office/spreadsheetml/2017/richdata2" ref="C2:C179">
    <sortCondition ref="C2:C1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2:H12"/>
  <sheetViews>
    <sheetView view="pageBreakPreview" zoomScale="115" zoomScaleNormal="100" zoomScaleSheetLayoutView="115" workbookViewId="0">
      <selection activeCell="A4" sqref="A4"/>
    </sheetView>
  </sheetViews>
  <sheetFormatPr defaultColWidth="9.375" defaultRowHeight="27"/>
  <cols>
    <col min="1" max="1" width="5.5" style="24" customWidth="1"/>
    <col min="2" max="2" width="27.875" style="24" customWidth="1"/>
    <col min="3" max="3" width="52.375" style="24" customWidth="1"/>
    <col min="4" max="6" width="9.375" style="24"/>
    <col min="7" max="7" width="5.125" style="24" customWidth="1"/>
    <col min="8" max="16384" width="9.375" style="24"/>
  </cols>
  <sheetData>
    <row r="2" spans="1:8" ht="10.5" customHeight="1"/>
    <row r="3" spans="1:8" s="28" customFormat="1" ht="37.5" customHeight="1">
      <c r="A3" s="719" t="s">
        <v>1010</v>
      </c>
      <c r="B3" s="719"/>
      <c r="C3" s="719"/>
      <c r="D3" s="719"/>
      <c r="E3" s="719"/>
      <c r="F3" s="719"/>
      <c r="G3" s="719"/>
      <c r="H3" s="27"/>
    </row>
    <row r="4" spans="1:8" s="28" customFormat="1" ht="30">
      <c r="B4" s="719" t="s">
        <v>66</v>
      </c>
      <c r="C4" s="719"/>
      <c r="D4" s="719"/>
      <c r="E4" s="719"/>
      <c r="F4" s="719"/>
      <c r="G4" s="719"/>
    </row>
    <row r="5" spans="1:8" s="651" customFormat="1" ht="30">
      <c r="B5" s="720"/>
      <c r="C5" s="720"/>
    </row>
    <row r="6" spans="1:8" s="652" customFormat="1"/>
    <row r="7" spans="1:8" s="652" customFormat="1"/>
    <row r="9" spans="1:8" ht="33.6">
      <c r="B9" s="653" t="s">
        <v>12</v>
      </c>
      <c r="C9" s="721" t="s">
        <v>67</v>
      </c>
      <c r="D9" s="721"/>
    </row>
    <row r="10" spans="1:8">
      <c r="B10" s="29" t="s">
        <v>6</v>
      </c>
      <c r="C10" s="717"/>
      <c r="D10" s="718"/>
    </row>
    <row r="11" spans="1:8">
      <c r="B11" s="29" t="s">
        <v>58</v>
      </c>
      <c r="C11" s="717"/>
      <c r="D11" s="718"/>
    </row>
    <row r="12" spans="1:8" ht="9" customHeight="1"/>
  </sheetData>
  <mergeCells count="6">
    <mergeCell ref="C11:D11"/>
    <mergeCell ref="A3:G3"/>
    <mergeCell ref="B4:G4"/>
    <mergeCell ref="B5:C5"/>
    <mergeCell ref="C9:D9"/>
    <mergeCell ref="C10:D10"/>
  </mergeCells>
  <printOptions horizontalCentered="1"/>
  <pageMargins left="1.3779527559055118" right="0" top="1.1417322834645669" bottom="0" header="0.31496062992125984" footer="0.15748031496062992"/>
  <pageSetup paperSize="9" scale="85"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Z202"/>
  <sheetViews>
    <sheetView topLeftCell="A4" zoomScale="80" zoomScaleNormal="80" workbookViewId="0">
      <selection activeCell="A6" sqref="A6"/>
    </sheetView>
  </sheetViews>
  <sheetFormatPr defaultColWidth="9.375" defaultRowHeight="27"/>
  <cols>
    <col min="1" max="1" width="23.875" style="63" customWidth="1"/>
    <col min="2" max="2" width="21.375" style="63" bestFit="1" customWidth="1"/>
    <col min="3" max="3" width="22.625" style="63" bestFit="1" customWidth="1"/>
    <col min="4" max="4" width="21.125" style="63" bestFit="1" customWidth="1"/>
    <col min="5" max="5" width="24.125" style="63" bestFit="1" customWidth="1"/>
    <col min="6" max="6" width="22.625" style="63" hidden="1" customWidth="1"/>
    <col min="7" max="7" width="37.125" style="63" customWidth="1"/>
    <col min="8" max="9" width="15.125" style="63" bestFit="1" customWidth="1"/>
    <col min="10" max="10" width="15.5" style="63" bestFit="1" customWidth="1"/>
    <col min="11" max="11" width="19.625" style="69" bestFit="1" customWidth="1"/>
    <col min="12" max="13" width="10.5" style="69" bestFit="1" customWidth="1"/>
    <col min="14" max="14" width="10.125" style="69" bestFit="1" customWidth="1"/>
    <col min="15" max="17" width="10.5" style="69" bestFit="1" customWidth="1"/>
    <col min="18" max="18" width="11" style="69" bestFit="1" customWidth="1"/>
    <col min="19" max="19" width="10.875" style="69" bestFit="1" customWidth="1"/>
    <col min="20" max="22" width="10.125" style="69" bestFit="1" customWidth="1"/>
    <col min="23" max="23" width="9.875" style="69" bestFit="1" customWidth="1"/>
    <col min="24" max="24" width="16.125" style="69" customWidth="1"/>
    <col min="25" max="25" width="27.875" style="63" customWidth="1"/>
    <col min="26" max="26" width="40.625" style="63" customWidth="1"/>
    <col min="27" max="16384" width="9.375" style="63"/>
  </cols>
  <sheetData>
    <row r="1" spans="1:26" s="60" customFormat="1" ht="46.5" customHeight="1">
      <c r="A1" s="724" t="s">
        <v>1011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</row>
    <row r="2" spans="1:26" s="60" customFormat="1" ht="46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1"/>
      <c r="Z2" s="61"/>
    </row>
    <row r="3" spans="1:26" s="60" customFormat="1" ht="32.25" customHeight="1">
      <c r="A3" s="493" t="s">
        <v>447</v>
      </c>
      <c r="B3" s="493"/>
      <c r="C3" s="493"/>
      <c r="D3" s="493"/>
      <c r="E3" s="493"/>
      <c r="F3" s="499"/>
      <c r="G3" s="493"/>
      <c r="H3" s="634"/>
      <c r="I3" s="634"/>
      <c r="J3" s="634"/>
      <c r="K3" s="494"/>
      <c r="L3" s="494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1"/>
      <c r="Z3" s="61"/>
    </row>
    <row r="4" spans="1:26" s="62" customFormat="1" ht="193.5" customHeight="1">
      <c r="A4" s="722" t="s">
        <v>153</v>
      </c>
      <c r="B4" s="723" t="s">
        <v>957</v>
      </c>
      <c r="C4" s="723" t="s">
        <v>956</v>
      </c>
      <c r="D4" s="723" t="s">
        <v>958</v>
      </c>
      <c r="E4" s="723" t="s">
        <v>252</v>
      </c>
      <c r="F4" s="731" t="s">
        <v>848</v>
      </c>
      <c r="G4" s="723" t="s">
        <v>11</v>
      </c>
      <c r="H4" s="733" t="s">
        <v>928</v>
      </c>
      <c r="I4" s="734"/>
      <c r="J4" s="735"/>
      <c r="K4" s="725" t="s">
        <v>1012</v>
      </c>
      <c r="L4" s="728" t="s">
        <v>248</v>
      </c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30"/>
      <c r="Y4" s="726" t="s">
        <v>960</v>
      </c>
      <c r="Z4" s="722" t="s">
        <v>249</v>
      </c>
    </row>
    <row r="5" spans="1:26" ht="48.75" customHeight="1">
      <c r="A5" s="722"/>
      <c r="B5" s="723"/>
      <c r="C5" s="722"/>
      <c r="D5" s="722"/>
      <c r="E5" s="722"/>
      <c r="F5" s="732"/>
      <c r="G5" s="722"/>
      <c r="H5" s="644" t="s">
        <v>14</v>
      </c>
      <c r="I5" s="644" t="s">
        <v>15</v>
      </c>
      <c r="J5" s="644" t="s">
        <v>1006</v>
      </c>
      <c r="K5" s="725"/>
      <c r="L5" s="70" t="s">
        <v>156</v>
      </c>
      <c r="M5" s="70" t="s">
        <v>157</v>
      </c>
      <c r="N5" s="70" t="s">
        <v>158</v>
      </c>
      <c r="O5" s="70" t="s">
        <v>159</v>
      </c>
      <c r="P5" s="70" t="s">
        <v>160</v>
      </c>
      <c r="Q5" s="70" t="s">
        <v>161</v>
      </c>
      <c r="R5" s="70" t="s">
        <v>162</v>
      </c>
      <c r="S5" s="70" t="s">
        <v>163</v>
      </c>
      <c r="T5" s="70" t="s">
        <v>164</v>
      </c>
      <c r="U5" s="70" t="s">
        <v>165</v>
      </c>
      <c r="V5" s="70" t="s">
        <v>166</v>
      </c>
      <c r="W5" s="70" t="s">
        <v>167</v>
      </c>
      <c r="X5" s="633" t="s">
        <v>8</v>
      </c>
      <c r="Y5" s="727"/>
      <c r="Z5" s="722"/>
    </row>
    <row r="6" spans="1:26" s="60" customFormat="1">
      <c r="A6" s="46"/>
      <c r="B6" s="45"/>
      <c r="C6" s="67"/>
      <c r="D6" s="45"/>
      <c r="E6" s="45"/>
      <c r="F6" s="539">
        <f>E6</f>
        <v>0</v>
      </c>
      <c r="G6" s="67" t="e">
        <f>VLOOKUP(F6,'Index (รายรับ)'!$E:$F,2,FALSE)</f>
        <v>#N/A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>
        <f>SUM(L6:W6)</f>
        <v>0</v>
      </c>
      <c r="Y6" s="492" t="b">
        <f>X6=K6</f>
        <v>1</v>
      </c>
      <c r="Z6" s="64"/>
    </row>
    <row r="7" spans="1:26" s="60" customFormat="1">
      <c r="A7" s="46"/>
      <c r="B7" s="45"/>
      <c r="C7" s="67"/>
      <c r="D7" s="45"/>
      <c r="E7" s="45"/>
      <c r="F7" s="539">
        <f>E7</f>
        <v>0</v>
      </c>
      <c r="G7" s="67" t="e">
        <f>VLOOKUP(F7,'Index (รายรับ)'!$E:$F,2,FALSE)</f>
        <v>#N/A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>
        <f t="shared" ref="X7:X8" si="0">SUM(L7:W7)</f>
        <v>0</v>
      </c>
      <c r="Y7" s="492" t="b">
        <f>X7=K7</f>
        <v>1</v>
      </c>
      <c r="Z7" s="64"/>
    </row>
    <row r="8" spans="1:26" s="60" customFormat="1">
      <c r="A8" s="46"/>
      <c r="B8" s="45"/>
      <c r="C8" s="67"/>
      <c r="D8" s="45"/>
      <c r="E8" s="45"/>
      <c r="F8" s="539">
        <f>E8</f>
        <v>0</v>
      </c>
      <c r="G8" s="67" t="e">
        <f>VLOOKUP(F8,'Index (รายรับ)'!$E:$F,2,FALSE)</f>
        <v>#N/A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>
        <f t="shared" si="0"/>
        <v>0</v>
      </c>
      <c r="Y8" s="492" t="b">
        <f t="shared" ref="Y8:Y70" si="1">X8=K8</f>
        <v>1</v>
      </c>
      <c r="Z8" s="64"/>
    </row>
    <row r="9" spans="1:26" s="60" customFormat="1">
      <c r="A9" s="46"/>
      <c r="B9" s="45"/>
      <c r="C9" s="67"/>
      <c r="D9" s="45"/>
      <c r="E9" s="45"/>
      <c r="F9" s="539">
        <f t="shared" ref="F9:F71" si="2">E9</f>
        <v>0</v>
      </c>
      <c r="G9" s="67" t="e">
        <f>VLOOKUP(F9,'Index (รายรับ)'!$E:$F,2,FALSE)</f>
        <v>#N/A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>
        <f t="shared" ref="X9:X49" si="3">SUM(L9:W9)</f>
        <v>0</v>
      </c>
      <c r="Y9" s="492" t="b">
        <f t="shared" si="1"/>
        <v>1</v>
      </c>
      <c r="Z9" s="64"/>
    </row>
    <row r="10" spans="1:26" s="60" customFormat="1">
      <c r="A10" s="46"/>
      <c r="B10" s="45"/>
      <c r="C10" s="67"/>
      <c r="D10" s="45"/>
      <c r="E10" s="45"/>
      <c r="F10" s="539">
        <f t="shared" si="2"/>
        <v>0</v>
      </c>
      <c r="G10" s="67" t="e">
        <f>VLOOKUP(F10,'Index (รายรับ)'!$E:$F,2,FALSE)</f>
        <v>#N/A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>
        <f t="shared" si="3"/>
        <v>0</v>
      </c>
      <c r="Y10" s="492" t="b">
        <f t="shared" si="1"/>
        <v>1</v>
      </c>
      <c r="Z10" s="64"/>
    </row>
    <row r="11" spans="1:26" s="60" customFormat="1">
      <c r="A11" s="46"/>
      <c r="B11" s="45"/>
      <c r="C11" s="67"/>
      <c r="D11" s="45"/>
      <c r="E11" s="45"/>
      <c r="F11" s="539">
        <f t="shared" si="2"/>
        <v>0</v>
      </c>
      <c r="G11" s="67" t="e">
        <f>VLOOKUP(F11,'Index (รายรับ)'!$E:$F,2,FALSE)</f>
        <v>#N/A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>
        <f t="shared" si="3"/>
        <v>0</v>
      </c>
      <c r="Y11" s="492" t="b">
        <f t="shared" si="1"/>
        <v>1</v>
      </c>
      <c r="Z11" s="64"/>
    </row>
    <row r="12" spans="1:26" s="60" customFormat="1">
      <c r="A12" s="46"/>
      <c r="B12" s="45"/>
      <c r="C12" s="67"/>
      <c r="D12" s="45"/>
      <c r="E12" s="45"/>
      <c r="F12" s="539">
        <f t="shared" si="2"/>
        <v>0</v>
      </c>
      <c r="G12" s="67" t="e">
        <f>VLOOKUP(F12,'Index (รายรับ)'!$E:$F,2,FALSE)</f>
        <v>#N/A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>
        <f t="shared" si="3"/>
        <v>0</v>
      </c>
      <c r="Y12" s="492" t="b">
        <f t="shared" si="1"/>
        <v>1</v>
      </c>
      <c r="Z12" s="64"/>
    </row>
    <row r="13" spans="1:26" s="60" customFormat="1">
      <c r="A13" s="46"/>
      <c r="B13" s="45"/>
      <c r="C13" s="67"/>
      <c r="D13" s="45"/>
      <c r="E13" s="45"/>
      <c r="F13" s="539">
        <f t="shared" si="2"/>
        <v>0</v>
      </c>
      <c r="G13" s="67" t="e">
        <f>VLOOKUP(F13,'Index (รายรับ)'!$E:$F,2,FALSE)</f>
        <v>#N/A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>
        <f t="shared" si="3"/>
        <v>0</v>
      </c>
      <c r="Y13" s="492" t="b">
        <f t="shared" si="1"/>
        <v>1</v>
      </c>
      <c r="Z13" s="64"/>
    </row>
    <row r="14" spans="1:26" s="60" customFormat="1">
      <c r="A14" s="46"/>
      <c r="B14" s="45"/>
      <c r="C14" s="67"/>
      <c r="D14" s="45"/>
      <c r="E14" s="45"/>
      <c r="F14" s="539">
        <f t="shared" si="2"/>
        <v>0</v>
      </c>
      <c r="G14" s="67" t="e">
        <f>VLOOKUP(F14,'Index (รายรับ)'!$E:$F,2,FALSE)</f>
        <v>#N/A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>
        <f t="shared" si="3"/>
        <v>0</v>
      </c>
      <c r="Y14" s="492" t="b">
        <f t="shared" si="1"/>
        <v>1</v>
      </c>
      <c r="Z14" s="64"/>
    </row>
    <row r="15" spans="1:26" s="60" customFormat="1">
      <c r="A15" s="46"/>
      <c r="B15" s="45"/>
      <c r="C15" s="67"/>
      <c r="D15" s="45"/>
      <c r="E15" s="45"/>
      <c r="F15" s="539">
        <f t="shared" si="2"/>
        <v>0</v>
      </c>
      <c r="G15" s="67" t="e">
        <f>VLOOKUP(F15,'Index (รายรับ)'!$E:$F,2,FALSE)</f>
        <v>#N/A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>
        <f t="shared" si="3"/>
        <v>0</v>
      </c>
      <c r="Y15" s="492" t="b">
        <f t="shared" si="1"/>
        <v>1</v>
      </c>
      <c r="Z15" s="64"/>
    </row>
    <row r="16" spans="1:26" s="60" customFormat="1">
      <c r="A16" s="46"/>
      <c r="B16" s="45"/>
      <c r="C16" s="67"/>
      <c r="D16" s="45"/>
      <c r="E16" s="45"/>
      <c r="F16" s="539">
        <f t="shared" si="2"/>
        <v>0</v>
      </c>
      <c r="G16" s="67" t="e">
        <f>VLOOKUP(F16,'Index (รายรับ)'!$E:$F,2,FALSE)</f>
        <v>#N/A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>
        <f t="shared" si="3"/>
        <v>0</v>
      </c>
      <c r="Y16" s="492" t="b">
        <f t="shared" si="1"/>
        <v>1</v>
      </c>
      <c r="Z16" s="64"/>
    </row>
    <row r="17" spans="1:26" s="60" customFormat="1">
      <c r="A17" s="46"/>
      <c r="B17" s="45"/>
      <c r="C17" s="67"/>
      <c r="D17" s="45"/>
      <c r="E17" s="45"/>
      <c r="F17" s="539">
        <f t="shared" si="2"/>
        <v>0</v>
      </c>
      <c r="G17" s="67" t="e">
        <f>VLOOKUP(F17,'Index (รายรับ)'!$E:$F,2,FALSE)</f>
        <v>#N/A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>
        <f t="shared" si="3"/>
        <v>0</v>
      </c>
      <c r="Y17" s="492" t="b">
        <f t="shared" si="1"/>
        <v>1</v>
      </c>
      <c r="Z17" s="64"/>
    </row>
    <row r="18" spans="1:26">
      <c r="A18" s="46"/>
      <c r="B18" s="45"/>
      <c r="C18" s="67"/>
      <c r="D18" s="45"/>
      <c r="E18" s="45"/>
      <c r="F18" s="539">
        <f t="shared" si="2"/>
        <v>0</v>
      </c>
      <c r="G18" s="67" t="e">
        <f>VLOOKUP(F18,'Index (รายรับ)'!$E:$F,2,FALSE)</f>
        <v>#N/A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>
        <f t="shared" si="3"/>
        <v>0</v>
      </c>
      <c r="Y18" s="492" t="b">
        <f t="shared" si="1"/>
        <v>1</v>
      </c>
      <c r="Z18" s="64"/>
    </row>
    <row r="19" spans="1:26">
      <c r="A19" s="46"/>
      <c r="B19" s="45"/>
      <c r="C19" s="67"/>
      <c r="D19" s="45"/>
      <c r="E19" s="45"/>
      <c r="F19" s="539">
        <f t="shared" si="2"/>
        <v>0</v>
      </c>
      <c r="G19" s="67" t="e">
        <f>VLOOKUP(F19,'Index (รายรับ)'!$E:$F,2,FALSE)</f>
        <v>#N/A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>
        <f t="shared" si="3"/>
        <v>0</v>
      </c>
      <c r="Y19" s="492" t="b">
        <f t="shared" si="1"/>
        <v>1</v>
      </c>
      <c r="Z19" s="64"/>
    </row>
    <row r="20" spans="1:26">
      <c r="A20" s="46"/>
      <c r="B20" s="45"/>
      <c r="C20" s="67"/>
      <c r="D20" s="45"/>
      <c r="E20" s="45"/>
      <c r="F20" s="539">
        <f t="shared" si="2"/>
        <v>0</v>
      </c>
      <c r="G20" s="67" t="e">
        <f>VLOOKUP(F20,'Index (รายรับ)'!$E:$F,2,FALSE)</f>
        <v>#N/A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>
        <f t="shared" si="3"/>
        <v>0</v>
      </c>
      <c r="Y20" s="492" t="b">
        <f t="shared" si="1"/>
        <v>1</v>
      </c>
      <c r="Z20" s="64"/>
    </row>
    <row r="21" spans="1:26">
      <c r="A21" s="46"/>
      <c r="B21" s="45"/>
      <c r="C21" s="67"/>
      <c r="D21" s="45"/>
      <c r="E21" s="45"/>
      <c r="F21" s="539">
        <f t="shared" si="2"/>
        <v>0</v>
      </c>
      <c r="G21" s="67" t="e">
        <f>VLOOKUP(F21,'Index (รายรับ)'!$E:$F,2,FALSE)</f>
        <v>#N/A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>
        <f t="shared" si="3"/>
        <v>0</v>
      </c>
      <c r="Y21" s="492" t="b">
        <f t="shared" si="1"/>
        <v>1</v>
      </c>
      <c r="Z21" s="64"/>
    </row>
    <row r="22" spans="1:26">
      <c r="A22" s="46"/>
      <c r="B22" s="45"/>
      <c r="C22" s="67"/>
      <c r="D22" s="45"/>
      <c r="E22" s="45"/>
      <c r="F22" s="539">
        <f t="shared" si="2"/>
        <v>0</v>
      </c>
      <c r="G22" s="67" t="e">
        <f>VLOOKUP(F22,'Index (รายรับ)'!$E:$F,2,FALSE)</f>
        <v>#N/A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>
        <f t="shared" si="3"/>
        <v>0</v>
      </c>
      <c r="Y22" s="492" t="b">
        <f t="shared" si="1"/>
        <v>1</v>
      </c>
      <c r="Z22" s="64"/>
    </row>
    <row r="23" spans="1:26">
      <c r="A23" s="46"/>
      <c r="B23" s="45"/>
      <c r="C23" s="67"/>
      <c r="D23" s="45"/>
      <c r="E23" s="45"/>
      <c r="F23" s="539">
        <f t="shared" si="2"/>
        <v>0</v>
      </c>
      <c r="G23" s="67" t="e">
        <f>VLOOKUP(F23,'Index (รายรับ)'!$E:$F,2,FALSE)</f>
        <v>#N/A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>
        <f t="shared" si="3"/>
        <v>0</v>
      </c>
      <c r="Y23" s="492" t="b">
        <f t="shared" si="1"/>
        <v>1</v>
      </c>
      <c r="Z23" s="64"/>
    </row>
    <row r="24" spans="1:26">
      <c r="A24" s="46"/>
      <c r="B24" s="45"/>
      <c r="C24" s="67"/>
      <c r="D24" s="45"/>
      <c r="E24" s="45"/>
      <c r="F24" s="539">
        <f t="shared" si="2"/>
        <v>0</v>
      </c>
      <c r="G24" s="67" t="e">
        <f>VLOOKUP(F24,'Index (รายรับ)'!$E:$F,2,FALSE)</f>
        <v>#N/A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>
        <f t="shared" si="3"/>
        <v>0</v>
      </c>
      <c r="Y24" s="492" t="b">
        <f t="shared" si="1"/>
        <v>1</v>
      </c>
      <c r="Z24" s="64"/>
    </row>
    <row r="25" spans="1:26">
      <c r="A25" s="46"/>
      <c r="B25" s="45"/>
      <c r="C25" s="67"/>
      <c r="D25" s="45"/>
      <c r="E25" s="45"/>
      <c r="F25" s="539">
        <f t="shared" si="2"/>
        <v>0</v>
      </c>
      <c r="G25" s="67" t="e">
        <f>VLOOKUP(F25,'Index (รายรับ)'!$E:$F,2,FALSE)</f>
        <v>#N/A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>
        <f t="shared" si="3"/>
        <v>0</v>
      </c>
      <c r="Y25" s="492" t="b">
        <f t="shared" si="1"/>
        <v>1</v>
      </c>
      <c r="Z25" s="64"/>
    </row>
    <row r="26" spans="1:26">
      <c r="A26" s="46"/>
      <c r="B26" s="45"/>
      <c r="C26" s="67"/>
      <c r="D26" s="45"/>
      <c r="E26" s="45"/>
      <c r="F26" s="539">
        <f t="shared" si="2"/>
        <v>0</v>
      </c>
      <c r="G26" s="67" t="e">
        <f>VLOOKUP(F26,'Index (รายรับ)'!$E:$F,2,FALSE)</f>
        <v>#N/A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>
        <f t="shared" si="3"/>
        <v>0</v>
      </c>
      <c r="Y26" s="492" t="b">
        <f t="shared" si="1"/>
        <v>1</v>
      </c>
      <c r="Z26" s="64"/>
    </row>
    <row r="27" spans="1:26">
      <c r="A27" s="46"/>
      <c r="B27" s="45"/>
      <c r="C27" s="67"/>
      <c r="D27" s="45"/>
      <c r="E27" s="45"/>
      <c r="F27" s="539">
        <f t="shared" si="2"/>
        <v>0</v>
      </c>
      <c r="G27" s="67" t="e">
        <f>VLOOKUP(F27,'Index (รายรับ)'!$E:$F,2,FALSE)</f>
        <v>#N/A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>
        <f t="shared" si="3"/>
        <v>0</v>
      </c>
      <c r="Y27" s="492" t="b">
        <f t="shared" si="1"/>
        <v>1</v>
      </c>
      <c r="Z27" s="64"/>
    </row>
    <row r="28" spans="1:26">
      <c r="A28" s="46"/>
      <c r="B28" s="45"/>
      <c r="C28" s="67"/>
      <c r="D28" s="45"/>
      <c r="E28" s="45"/>
      <c r="F28" s="539">
        <f t="shared" si="2"/>
        <v>0</v>
      </c>
      <c r="G28" s="67" t="e">
        <f>VLOOKUP(F28,'Index (รายรับ)'!$E:$F,2,FALSE)</f>
        <v>#N/A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>
        <f t="shared" si="3"/>
        <v>0</v>
      </c>
      <c r="Y28" s="492" t="b">
        <f t="shared" si="1"/>
        <v>1</v>
      </c>
      <c r="Z28" s="64"/>
    </row>
    <row r="29" spans="1:26">
      <c r="A29" s="46"/>
      <c r="B29" s="45"/>
      <c r="C29" s="67"/>
      <c r="D29" s="45"/>
      <c r="E29" s="45"/>
      <c r="F29" s="539">
        <f t="shared" si="2"/>
        <v>0</v>
      </c>
      <c r="G29" s="67" t="e">
        <f>VLOOKUP(F29,'Index (รายรับ)'!$E:$F,2,FALSE)</f>
        <v>#N/A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>
        <f t="shared" si="3"/>
        <v>0</v>
      </c>
      <c r="Y29" s="492" t="b">
        <f t="shared" si="1"/>
        <v>1</v>
      </c>
      <c r="Z29" s="64"/>
    </row>
    <row r="30" spans="1:26">
      <c r="A30" s="46"/>
      <c r="B30" s="45"/>
      <c r="C30" s="67"/>
      <c r="D30" s="45"/>
      <c r="E30" s="45"/>
      <c r="F30" s="539">
        <f t="shared" si="2"/>
        <v>0</v>
      </c>
      <c r="G30" s="67" t="e">
        <f>VLOOKUP(F30,'Index (รายรับ)'!$E:$F,2,FALSE)</f>
        <v>#N/A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>
        <f t="shared" si="3"/>
        <v>0</v>
      </c>
      <c r="Y30" s="492" t="b">
        <f t="shared" si="1"/>
        <v>1</v>
      </c>
      <c r="Z30" s="64"/>
    </row>
    <row r="31" spans="1:26">
      <c r="A31" s="46"/>
      <c r="B31" s="45"/>
      <c r="C31" s="67"/>
      <c r="D31" s="45"/>
      <c r="E31" s="45"/>
      <c r="F31" s="539">
        <f t="shared" si="2"/>
        <v>0</v>
      </c>
      <c r="G31" s="67" t="e">
        <f>VLOOKUP(F31,'Index (รายรับ)'!$E:$F,2,FALSE)</f>
        <v>#N/A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>
        <f t="shared" si="3"/>
        <v>0</v>
      </c>
      <c r="Y31" s="492" t="b">
        <f t="shared" si="1"/>
        <v>1</v>
      </c>
      <c r="Z31" s="64"/>
    </row>
    <row r="32" spans="1:26">
      <c r="A32" s="46"/>
      <c r="B32" s="45"/>
      <c r="C32" s="67"/>
      <c r="D32" s="45"/>
      <c r="E32" s="45"/>
      <c r="F32" s="539">
        <f t="shared" si="2"/>
        <v>0</v>
      </c>
      <c r="G32" s="67" t="e">
        <f>VLOOKUP(F32,'Index (รายรับ)'!$E:$F,2,FALSE)</f>
        <v>#N/A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>
        <f t="shared" si="3"/>
        <v>0</v>
      </c>
      <c r="Y32" s="492" t="b">
        <f t="shared" si="1"/>
        <v>1</v>
      </c>
      <c r="Z32" s="64"/>
    </row>
    <row r="33" spans="1:26">
      <c r="A33" s="46"/>
      <c r="B33" s="45"/>
      <c r="C33" s="67"/>
      <c r="D33" s="45"/>
      <c r="E33" s="45"/>
      <c r="F33" s="539">
        <f t="shared" si="2"/>
        <v>0</v>
      </c>
      <c r="G33" s="67" t="e">
        <f>VLOOKUP(F33,'Index (รายรับ)'!$E:$F,2,FALSE)</f>
        <v>#N/A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>
        <f t="shared" si="3"/>
        <v>0</v>
      </c>
      <c r="Y33" s="492" t="b">
        <f t="shared" si="1"/>
        <v>1</v>
      </c>
      <c r="Z33" s="64"/>
    </row>
    <row r="34" spans="1:26">
      <c r="A34" s="46"/>
      <c r="B34" s="45"/>
      <c r="C34" s="67"/>
      <c r="D34" s="45"/>
      <c r="E34" s="45"/>
      <c r="F34" s="539">
        <f t="shared" si="2"/>
        <v>0</v>
      </c>
      <c r="G34" s="67" t="e">
        <f>VLOOKUP(F34,'Index (รายรับ)'!$E:$F,2,FALSE)</f>
        <v>#N/A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>
        <f t="shared" si="3"/>
        <v>0</v>
      </c>
      <c r="Y34" s="492" t="b">
        <f t="shared" si="1"/>
        <v>1</v>
      </c>
      <c r="Z34" s="64"/>
    </row>
    <row r="35" spans="1:26">
      <c r="A35" s="46"/>
      <c r="B35" s="45"/>
      <c r="C35" s="67"/>
      <c r="D35" s="45"/>
      <c r="E35" s="45"/>
      <c r="F35" s="539">
        <f t="shared" si="2"/>
        <v>0</v>
      </c>
      <c r="G35" s="67" t="e">
        <f>VLOOKUP(F35,'Index (รายรับ)'!$E:$F,2,FALSE)</f>
        <v>#N/A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>
        <f t="shared" si="3"/>
        <v>0</v>
      </c>
      <c r="Y35" s="492" t="b">
        <f t="shared" si="1"/>
        <v>1</v>
      </c>
      <c r="Z35" s="64"/>
    </row>
    <row r="36" spans="1:26">
      <c r="A36" s="46"/>
      <c r="B36" s="45"/>
      <c r="C36" s="67"/>
      <c r="D36" s="45"/>
      <c r="E36" s="45"/>
      <c r="F36" s="539">
        <f t="shared" si="2"/>
        <v>0</v>
      </c>
      <c r="G36" s="67" t="e">
        <f>VLOOKUP(F36,'Index (รายรับ)'!$E:$F,2,FALSE)</f>
        <v>#N/A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>
        <f t="shared" si="3"/>
        <v>0</v>
      </c>
      <c r="Y36" s="492" t="b">
        <f t="shared" si="1"/>
        <v>1</v>
      </c>
      <c r="Z36" s="64"/>
    </row>
    <row r="37" spans="1:26">
      <c r="A37" s="46"/>
      <c r="B37" s="45"/>
      <c r="C37" s="67"/>
      <c r="D37" s="45"/>
      <c r="E37" s="45"/>
      <c r="F37" s="539">
        <f t="shared" si="2"/>
        <v>0</v>
      </c>
      <c r="G37" s="67" t="e">
        <f>VLOOKUP(F37,'Index (รายรับ)'!$E:$F,2,FALSE)</f>
        <v>#N/A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>
        <f t="shared" si="3"/>
        <v>0</v>
      </c>
      <c r="Y37" s="492" t="b">
        <f t="shared" si="1"/>
        <v>1</v>
      </c>
      <c r="Z37" s="64"/>
    </row>
    <row r="38" spans="1:26">
      <c r="A38" s="46"/>
      <c r="B38" s="45"/>
      <c r="C38" s="67"/>
      <c r="D38" s="45"/>
      <c r="E38" s="45"/>
      <c r="F38" s="539">
        <f t="shared" si="2"/>
        <v>0</v>
      </c>
      <c r="G38" s="67" t="e">
        <f>VLOOKUP(F38,'Index (รายรับ)'!$E:$F,2,FALSE)</f>
        <v>#N/A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>
        <f t="shared" si="3"/>
        <v>0</v>
      </c>
      <c r="Y38" s="492" t="b">
        <f t="shared" si="1"/>
        <v>1</v>
      </c>
      <c r="Z38" s="64"/>
    </row>
    <row r="39" spans="1:26">
      <c r="A39" s="46"/>
      <c r="B39" s="45"/>
      <c r="C39" s="67"/>
      <c r="D39" s="45"/>
      <c r="E39" s="45"/>
      <c r="F39" s="539">
        <f t="shared" si="2"/>
        <v>0</v>
      </c>
      <c r="G39" s="67" t="e">
        <f>VLOOKUP(F39,'Index (รายรับ)'!$E:$F,2,FALSE)</f>
        <v>#N/A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>
        <f t="shared" si="3"/>
        <v>0</v>
      </c>
      <c r="Y39" s="492" t="b">
        <f t="shared" si="1"/>
        <v>1</v>
      </c>
      <c r="Z39" s="64"/>
    </row>
    <row r="40" spans="1:26">
      <c r="A40" s="46"/>
      <c r="B40" s="45"/>
      <c r="C40" s="67"/>
      <c r="D40" s="45"/>
      <c r="E40" s="45"/>
      <c r="F40" s="539">
        <f t="shared" si="2"/>
        <v>0</v>
      </c>
      <c r="G40" s="67" t="e">
        <f>VLOOKUP(F40,'Index (รายรับ)'!$E:$F,2,FALSE)</f>
        <v>#N/A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>
        <f t="shared" si="3"/>
        <v>0</v>
      </c>
      <c r="Y40" s="492" t="b">
        <f t="shared" si="1"/>
        <v>1</v>
      </c>
      <c r="Z40" s="64"/>
    </row>
    <row r="41" spans="1:26">
      <c r="A41" s="46"/>
      <c r="B41" s="45"/>
      <c r="C41" s="67"/>
      <c r="D41" s="45"/>
      <c r="E41" s="45"/>
      <c r="F41" s="539">
        <f t="shared" si="2"/>
        <v>0</v>
      </c>
      <c r="G41" s="67" t="e">
        <f>VLOOKUP(F41,'Index (รายรับ)'!$E:$F,2,FALSE)</f>
        <v>#N/A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>
        <f t="shared" si="3"/>
        <v>0</v>
      </c>
      <c r="Y41" s="492" t="b">
        <f t="shared" si="1"/>
        <v>1</v>
      </c>
      <c r="Z41" s="64"/>
    </row>
    <row r="42" spans="1:26">
      <c r="A42" s="46"/>
      <c r="B42" s="45"/>
      <c r="C42" s="67"/>
      <c r="D42" s="45"/>
      <c r="E42" s="45"/>
      <c r="F42" s="539">
        <f t="shared" si="2"/>
        <v>0</v>
      </c>
      <c r="G42" s="67" t="e">
        <f>VLOOKUP(F42,'Index (รายรับ)'!$E:$F,2,FALSE)</f>
        <v>#N/A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>
        <f t="shared" si="3"/>
        <v>0</v>
      </c>
      <c r="Y42" s="492" t="b">
        <f t="shared" si="1"/>
        <v>1</v>
      </c>
      <c r="Z42" s="64"/>
    </row>
    <row r="43" spans="1:26">
      <c r="A43" s="46"/>
      <c r="B43" s="45"/>
      <c r="C43" s="67"/>
      <c r="D43" s="45"/>
      <c r="E43" s="45"/>
      <c r="F43" s="539">
        <f t="shared" si="2"/>
        <v>0</v>
      </c>
      <c r="G43" s="67" t="e">
        <f>VLOOKUP(F43,'Index (รายรับ)'!$E:$F,2,FALSE)</f>
        <v>#N/A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>
        <f t="shared" si="3"/>
        <v>0</v>
      </c>
      <c r="Y43" s="492" t="b">
        <f t="shared" si="1"/>
        <v>1</v>
      </c>
      <c r="Z43" s="64"/>
    </row>
    <row r="44" spans="1:26">
      <c r="A44" s="46"/>
      <c r="B44" s="45"/>
      <c r="C44" s="67"/>
      <c r="D44" s="45"/>
      <c r="E44" s="45"/>
      <c r="F44" s="539">
        <f t="shared" si="2"/>
        <v>0</v>
      </c>
      <c r="G44" s="67" t="e">
        <f>VLOOKUP(F44,'Index (รายรับ)'!$E:$F,2,FALSE)</f>
        <v>#N/A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>
        <f t="shared" si="3"/>
        <v>0</v>
      </c>
      <c r="Y44" s="492" t="b">
        <f t="shared" si="1"/>
        <v>1</v>
      </c>
      <c r="Z44" s="64"/>
    </row>
    <row r="45" spans="1:26">
      <c r="A45" s="46"/>
      <c r="B45" s="45"/>
      <c r="C45" s="67"/>
      <c r="D45" s="45"/>
      <c r="E45" s="45"/>
      <c r="F45" s="539">
        <f t="shared" si="2"/>
        <v>0</v>
      </c>
      <c r="G45" s="67" t="e">
        <f>VLOOKUP(F45,'Index (รายรับ)'!$E:$F,2,FALSE)</f>
        <v>#N/A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>
        <f t="shared" si="3"/>
        <v>0</v>
      </c>
      <c r="Y45" s="492" t="b">
        <f t="shared" si="1"/>
        <v>1</v>
      </c>
      <c r="Z45" s="64"/>
    </row>
    <row r="46" spans="1:26">
      <c r="A46" s="46"/>
      <c r="B46" s="45"/>
      <c r="C46" s="67"/>
      <c r="D46" s="45"/>
      <c r="E46" s="45"/>
      <c r="F46" s="539">
        <f t="shared" si="2"/>
        <v>0</v>
      </c>
      <c r="G46" s="67" t="e">
        <f>VLOOKUP(F46,'Index (รายรับ)'!$E:$F,2,FALSE)</f>
        <v>#N/A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>
        <f t="shared" si="3"/>
        <v>0</v>
      </c>
      <c r="Y46" s="492" t="b">
        <f t="shared" si="1"/>
        <v>1</v>
      </c>
      <c r="Z46" s="64"/>
    </row>
    <row r="47" spans="1:26">
      <c r="A47" s="46"/>
      <c r="B47" s="45"/>
      <c r="C47" s="67"/>
      <c r="D47" s="45"/>
      <c r="E47" s="45"/>
      <c r="F47" s="539">
        <f t="shared" si="2"/>
        <v>0</v>
      </c>
      <c r="G47" s="67" t="e">
        <f>VLOOKUP(F47,'Index (รายรับ)'!$E:$F,2,FALSE)</f>
        <v>#N/A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>
        <f t="shared" si="3"/>
        <v>0</v>
      </c>
      <c r="Y47" s="492" t="b">
        <f t="shared" si="1"/>
        <v>1</v>
      </c>
      <c r="Z47" s="64"/>
    </row>
    <row r="48" spans="1:26">
      <c r="A48" s="46"/>
      <c r="B48" s="45"/>
      <c r="C48" s="67"/>
      <c r="D48" s="45"/>
      <c r="E48" s="45"/>
      <c r="F48" s="539">
        <f t="shared" si="2"/>
        <v>0</v>
      </c>
      <c r="G48" s="67" t="e">
        <f>VLOOKUP(F48,'Index (รายรับ)'!$E:$F,2,FALSE)</f>
        <v>#N/A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>
        <f t="shared" si="3"/>
        <v>0</v>
      </c>
      <c r="Y48" s="492" t="b">
        <f t="shared" si="1"/>
        <v>1</v>
      </c>
      <c r="Z48" s="64"/>
    </row>
    <row r="49" spans="1:26">
      <c r="A49" s="46"/>
      <c r="B49" s="45"/>
      <c r="C49" s="67"/>
      <c r="D49" s="45"/>
      <c r="E49" s="45"/>
      <c r="F49" s="539">
        <f t="shared" si="2"/>
        <v>0</v>
      </c>
      <c r="G49" s="67" t="e">
        <f>VLOOKUP(F49,'Index (รายรับ)'!$E:$F,2,FALSE)</f>
        <v>#N/A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>
        <f t="shared" si="3"/>
        <v>0</v>
      </c>
      <c r="Y49" s="492" t="b">
        <f t="shared" si="1"/>
        <v>1</v>
      </c>
      <c r="Z49" s="64"/>
    </row>
    <row r="50" spans="1:26">
      <c r="A50" s="46"/>
      <c r="B50" s="45"/>
      <c r="C50" s="67"/>
      <c r="D50" s="45"/>
      <c r="E50" s="45"/>
      <c r="F50" s="539">
        <f t="shared" si="2"/>
        <v>0</v>
      </c>
      <c r="G50" s="67" t="e">
        <f>VLOOKUP(F50,'Index (รายรับ)'!$E:$F,2,FALSE)</f>
        <v>#N/A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>
        <f t="shared" ref="X50:X113" si="4">SUM(L50:W50)</f>
        <v>0</v>
      </c>
      <c r="Y50" s="492" t="b">
        <f t="shared" si="1"/>
        <v>1</v>
      </c>
      <c r="Z50" s="64"/>
    </row>
    <row r="51" spans="1:26">
      <c r="A51" s="46"/>
      <c r="B51" s="45"/>
      <c r="C51" s="67"/>
      <c r="D51" s="45"/>
      <c r="E51" s="45"/>
      <c r="F51" s="539">
        <f t="shared" si="2"/>
        <v>0</v>
      </c>
      <c r="G51" s="67" t="e">
        <f>VLOOKUP(F51,'Index (รายรับ)'!$E:$F,2,FALSE)</f>
        <v>#N/A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>
        <f t="shared" si="4"/>
        <v>0</v>
      </c>
      <c r="Y51" s="492" t="b">
        <f t="shared" si="1"/>
        <v>1</v>
      </c>
      <c r="Z51" s="64"/>
    </row>
    <row r="52" spans="1:26">
      <c r="A52" s="46"/>
      <c r="B52" s="45"/>
      <c r="C52" s="67"/>
      <c r="D52" s="45"/>
      <c r="E52" s="45"/>
      <c r="F52" s="539">
        <f t="shared" si="2"/>
        <v>0</v>
      </c>
      <c r="G52" s="67" t="e">
        <f>VLOOKUP(F52,'Index (รายรับ)'!$E:$F,2,FALSE)</f>
        <v>#N/A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>
        <f t="shared" si="4"/>
        <v>0</v>
      </c>
      <c r="Y52" s="492" t="b">
        <f t="shared" si="1"/>
        <v>1</v>
      </c>
      <c r="Z52" s="64"/>
    </row>
    <row r="53" spans="1:26">
      <c r="A53" s="46"/>
      <c r="B53" s="45"/>
      <c r="C53" s="67"/>
      <c r="D53" s="45"/>
      <c r="E53" s="45"/>
      <c r="F53" s="539">
        <f t="shared" si="2"/>
        <v>0</v>
      </c>
      <c r="G53" s="67" t="e">
        <f>VLOOKUP(F53,'Index (รายรับ)'!$E:$F,2,FALSE)</f>
        <v>#N/A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>
        <f t="shared" si="4"/>
        <v>0</v>
      </c>
      <c r="Y53" s="492" t="b">
        <f t="shared" si="1"/>
        <v>1</v>
      </c>
      <c r="Z53" s="64"/>
    </row>
    <row r="54" spans="1:26">
      <c r="A54" s="46"/>
      <c r="B54" s="45"/>
      <c r="C54" s="67"/>
      <c r="D54" s="45"/>
      <c r="E54" s="45"/>
      <c r="F54" s="539">
        <f t="shared" si="2"/>
        <v>0</v>
      </c>
      <c r="G54" s="67" t="e">
        <f>VLOOKUP(F54,'Index (รายรับ)'!$E:$F,2,FALSE)</f>
        <v>#N/A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>
        <f t="shared" si="4"/>
        <v>0</v>
      </c>
      <c r="Y54" s="492" t="b">
        <f t="shared" si="1"/>
        <v>1</v>
      </c>
      <c r="Z54" s="64"/>
    </row>
    <row r="55" spans="1:26">
      <c r="A55" s="46"/>
      <c r="B55" s="45"/>
      <c r="C55" s="67"/>
      <c r="D55" s="45"/>
      <c r="E55" s="45"/>
      <c r="F55" s="539">
        <f t="shared" si="2"/>
        <v>0</v>
      </c>
      <c r="G55" s="67" t="e">
        <f>VLOOKUP(F55,'Index (รายรับ)'!$E:$F,2,FALSE)</f>
        <v>#N/A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>
        <f t="shared" si="4"/>
        <v>0</v>
      </c>
      <c r="Y55" s="492" t="b">
        <f t="shared" si="1"/>
        <v>1</v>
      </c>
      <c r="Z55" s="64"/>
    </row>
    <row r="56" spans="1:26">
      <c r="A56" s="46"/>
      <c r="B56" s="45"/>
      <c r="C56" s="67"/>
      <c r="D56" s="45"/>
      <c r="E56" s="45"/>
      <c r="F56" s="539">
        <f t="shared" si="2"/>
        <v>0</v>
      </c>
      <c r="G56" s="67" t="e">
        <f>VLOOKUP(F56,'Index (รายรับ)'!$E:$F,2,FALSE)</f>
        <v>#N/A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>
        <f t="shared" si="4"/>
        <v>0</v>
      </c>
      <c r="Y56" s="492" t="b">
        <f t="shared" si="1"/>
        <v>1</v>
      </c>
      <c r="Z56" s="64"/>
    </row>
    <row r="57" spans="1:26">
      <c r="A57" s="46"/>
      <c r="B57" s="45"/>
      <c r="C57" s="67"/>
      <c r="D57" s="45"/>
      <c r="E57" s="45"/>
      <c r="F57" s="539">
        <f t="shared" si="2"/>
        <v>0</v>
      </c>
      <c r="G57" s="67" t="e">
        <f>VLOOKUP(F57,'Index (รายรับ)'!$E:$F,2,FALSE)</f>
        <v>#N/A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>
        <f t="shared" si="4"/>
        <v>0</v>
      </c>
      <c r="Y57" s="492" t="b">
        <f t="shared" si="1"/>
        <v>1</v>
      </c>
      <c r="Z57" s="64"/>
    </row>
    <row r="58" spans="1:26">
      <c r="A58" s="46"/>
      <c r="B58" s="45"/>
      <c r="C58" s="67"/>
      <c r="D58" s="45"/>
      <c r="E58" s="45"/>
      <c r="F58" s="539">
        <f t="shared" si="2"/>
        <v>0</v>
      </c>
      <c r="G58" s="67" t="e">
        <f>VLOOKUP(F58,'Index (รายรับ)'!$E:$F,2,FALSE)</f>
        <v>#N/A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>
        <f t="shared" si="4"/>
        <v>0</v>
      </c>
      <c r="Y58" s="492" t="b">
        <f t="shared" si="1"/>
        <v>1</v>
      </c>
      <c r="Z58" s="64"/>
    </row>
    <row r="59" spans="1:26">
      <c r="A59" s="46"/>
      <c r="B59" s="45"/>
      <c r="C59" s="67"/>
      <c r="D59" s="45"/>
      <c r="E59" s="45"/>
      <c r="F59" s="539">
        <f t="shared" si="2"/>
        <v>0</v>
      </c>
      <c r="G59" s="67" t="e">
        <f>VLOOKUP(F59,'Index (รายรับ)'!$E:$F,2,FALSE)</f>
        <v>#N/A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>
        <f t="shared" si="4"/>
        <v>0</v>
      </c>
      <c r="Y59" s="492" t="b">
        <f t="shared" si="1"/>
        <v>1</v>
      </c>
      <c r="Z59" s="64"/>
    </row>
    <row r="60" spans="1:26">
      <c r="A60" s="46"/>
      <c r="B60" s="45"/>
      <c r="C60" s="67"/>
      <c r="D60" s="45"/>
      <c r="E60" s="45"/>
      <c r="F60" s="539">
        <f t="shared" si="2"/>
        <v>0</v>
      </c>
      <c r="G60" s="67" t="e">
        <f>VLOOKUP(F60,'Index (รายรับ)'!$E:$F,2,FALSE)</f>
        <v>#N/A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>
        <f t="shared" si="4"/>
        <v>0</v>
      </c>
      <c r="Y60" s="492" t="b">
        <f t="shared" si="1"/>
        <v>1</v>
      </c>
      <c r="Z60" s="64"/>
    </row>
    <row r="61" spans="1:26">
      <c r="A61" s="46"/>
      <c r="B61" s="45"/>
      <c r="C61" s="67"/>
      <c r="D61" s="45"/>
      <c r="E61" s="45"/>
      <c r="F61" s="539">
        <f t="shared" si="2"/>
        <v>0</v>
      </c>
      <c r="G61" s="67" t="e">
        <f>VLOOKUP(F61,'Index (รายรับ)'!$E:$F,2,FALSE)</f>
        <v>#N/A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>
        <f t="shared" si="4"/>
        <v>0</v>
      </c>
      <c r="Y61" s="492" t="b">
        <f t="shared" si="1"/>
        <v>1</v>
      </c>
      <c r="Z61" s="64"/>
    </row>
    <row r="62" spans="1:26">
      <c r="A62" s="46"/>
      <c r="B62" s="45"/>
      <c r="C62" s="67"/>
      <c r="D62" s="45"/>
      <c r="E62" s="45"/>
      <c r="F62" s="539">
        <f t="shared" si="2"/>
        <v>0</v>
      </c>
      <c r="G62" s="67" t="e">
        <f>VLOOKUP(F62,'Index (รายรับ)'!$E:$F,2,FALSE)</f>
        <v>#N/A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>
        <f t="shared" si="4"/>
        <v>0</v>
      </c>
      <c r="Y62" s="492" t="b">
        <f t="shared" si="1"/>
        <v>1</v>
      </c>
      <c r="Z62" s="64"/>
    </row>
    <row r="63" spans="1:26">
      <c r="A63" s="46"/>
      <c r="B63" s="45"/>
      <c r="C63" s="67"/>
      <c r="D63" s="45"/>
      <c r="E63" s="45"/>
      <c r="F63" s="539">
        <f t="shared" si="2"/>
        <v>0</v>
      </c>
      <c r="G63" s="67" t="e">
        <f>VLOOKUP(F63,'Index (รายรับ)'!$E:$F,2,FALSE)</f>
        <v>#N/A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>
        <f t="shared" si="4"/>
        <v>0</v>
      </c>
      <c r="Y63" s="492" t="b">
        <f t="shared" si="1"/>
        <v>1</v>
      </c>
      <c r="Z63" s="64"/>
    </row>
    <row r="64" spans="1:26">
      <c r="A64" s="46"/>
      <c r="B64" s="45"/>
      <c r="C64" s="67"/>
      <c r="D64" s="45"/>
      <c r="E64" s="45"/>
      <c r="F64" s="539">
        <f t="shared" si="2"/>
        <v>0</v>
      </c>
      <c r="G64" s="67" t="e">
        <f>VLOOKUP(F64,'Index (รายรับ)'!$E:$F,2,FALSE)</f>
        <v>#N/A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>
        <f t="shared" si="4"/>
        <v>0</v>
      </c>
      <c r="Y64" s="492" t="b">
        <f t="shared" si="1"/>
        <v>1</v>
      </c>
      <c r="Z64" s="64"/>
    </row>
    <row r="65" spans="1:26">
      <c r="A65" s="46"/>
      <c r="B65" s="45"/>
      <c r="C65" s="67"/>
      <c r="D65" s="45"/>
      <c r="E65" s="45"/>
      <c r="F65" s="539">
        <f t="shared" si="2"/>
        <v>0</v>
      </c>
      <c r="G65" s="67" t="e">
        <f>VLOOKUP(F65,'Index (รายรับ)'!$E:$F,2,FALSE)</f>
        <v>#N/A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>
        <f t="shared" si="4"/>
        <v>0</v>
      </c>
      <c r="Y65" s="492" t="b">
        <f t="shared" si="1"/>
        <v>1</v>
      </c>
      <c r="Z65" s="64"/>
    </row>
    <row r="66" spans="1:26">
      <c r="A66" s="46"/>
      <c r="B66" s="45"/>
      <c r="C66" s="67"/>
      <c r="D66" s="45"/>
      <c r="E66" s="45"/>
      <c r="F66" s="539">
        <f t="shared" si="2"/>
        <v>0</v>
      </c>
      <c r="G66" s="67" t="e">
        <f>VLOOKUP(F66,'Index (รายรับ)'!$E:$F,2,FALSE)</f>
        <v>#N/A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>
        <f t="shared" si="4"/>
        <v>0</v>
      </c>
      <c r="Y66" s="492" t="b">
        <f t="shared" si="1"/>
        <v>1</v>
      </c>
      <c r="Z66" s="64"/>
    </row>
    <row r="67" spans="1:26">
      <c r="A67" s="46"/>
      <c r="B67" s="45"/>
      <c r="C67" s="67"/>
      <c r="D67" s="45"/>
      <c r="E67" s="45"/>
      <c r="F67" s="539">
        <f t="shared" si="2"/>
        <v>0</v>
      </c>
      <c r="G67" s="67" t="e">
        <f>VLOOKUP(F67,'Index (รายรับ)'!$E:$F,2,FALSE)</f>
        <v>#N/A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>
        <f t="shared" si="4"/>
        <v>0</v>
      </c>
      <c r="Y67" s="492" t="b">
        <f t="shared" si="1"/>
        <v>1</v>
      </c>
      <c r="Z67" s="64"/>
    </row>
    <row r="68" spans="1:26">
      <c r="A68" s="46"/>
      <c r="B68" s="45"/>
      <c r="C68" s="67"/>
      <c r="D68" s="45"/>
      <c r="E68" s="45"/>
      <c r="F68" s="539">
        <f t="shared" si="2"/>
        <v>0</v>
      </c>
      <c r="G68" s="67" t="e">
        <f>VLOOKUP(F68,'Index (รายรับ)'!$E:$F,2,FALSE)</f>
        <v>#N/A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>
        <f t="shared" si="4"/>
        <v>0</v>
      </c>
      <c r="Y68" s="492" t="b">
        <f t="shared" si="1"/>
        <v>1</v>
      </c>
      <c r="Z68" s="64"/>
    </row>
    <row r="69" spans="1:26">
      <c r="A69" s="46"/>
      <c r="B69" s="45"/>
      <c r="C69" s="67"/>
      <c r="D69" s="45"/>
      <c r="E69" s="45"/>
      <c r="F69" s="539">
        <f t="shared" si="2"/>
        <v>0</v>
      </c>
      <c r="G69" s="67" t="e">
        <f>VLOOKUP(F69,'Index (รายรับ)'!$E:$F,2,FALSE)</f>
        <v>#N/A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>
        <f t="shared" si="4"/>
        <v>0</v>
      </c>
      <c r="Y69" s="492" t="b">
        <f t="shared" si="1"/>
        <v>1</v>
      </c>
      <c r="Z69" s="64"/>
    </row>
    <row r="70" spans="1:26">
      <c r="A70" s="46"/>
      <c r="B70" s="45"/>
      <c r="C70" s="67"/>
      <c r="D70" s="45"/>
      <c r="E70" s="45"/>
      <c r="F70" s="539">
        <f t="shared" si="2"/>
        <v>0</v>
      </c>
      <c r="G70" s="67" t="e">
        <f>VLOOKUP(F70,'Index (รายรับ)'!$E:$F,2,FALSE)</f>
        <v>#N/A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>
        <f t="shared" si="4"/>
        <v>0</v>
      </c>
      <c r="Y70" s="492" t="b">
        <f t="shared" si="1"/>
        <v>1</v>
      </c>
      <c r="Z70" s="64"/>
    </row>
    <row r="71" spans="1:26">
      <c r="A71" s="46"/>
      <c r="B71" s="45"/>
      <c r="C71" s="67"/>
      <c r="D71" s="45"/>
      <c r="E71" s="45"/>
      <c r="F71" s="539">
        <f t="shared" si="2"/>
        <v>0</v>
      </c>
      <c r="G71" s="67" t="e">
        <f>VLOOKUP(F71,'Index (รายรับ)'!$E:$F,2,FALSE)</f>
        <v>#N/A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>
        <f t="shared" si="4"/>
        <v>0</v>
      </c>
      <c r="Y71" s="492" t="b">
        <f t="shared" ref="Y71:Y134" si="5">X71=K71</f>
        <v>1</v>
      </c>
      <c r="Z71" s="64"/>
    </row>
    <row r="72" spans="1:26">
      <c r="A72" s="46"/>
      <c r="B72" s="45"/>
      <c r="C72" s="67"/>
      <c r="D72" s="45"/>
      <c r="E72" s="45"/>
      <c r="F72" s="539">
        <f t="shared" ref="F72:F135" si="6">E72</f>
        <v>0</v>
      </c>
      <c r="G72" s="67" t="e">
        <f>VLOOKUP(F72,'Index (รายรับ)'!$E:$F,2,FALSE)</f>
        <v>#N/A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>
        <f t="shared" si="4"/>
        <v>0</v>
      </c>
      <c r="Y72" s="492" t="b">
        <f t="shared" si="5"/>
        <v>1</v>
      </c>
      <c r="Z72" s="64"/>
    </row>
    <row r="73" spans="1:26">
      <c r="A73" s="46"/>
      <c r="B73" s="45"/>
      <c r="C73" s="67"/>
      <c r="D73" s="45"/>
      <c r="E73" s="45"/>
      <c r="F73" s="539">
        <f t="shared" si="6"/>
        <v>0</v>
      </c>
      <c r="G73" s="67" t="e">
        <f>VLOOKUP(F73,'Index (รายรับ)'!$E:$F,2,FALSE)</f>
        <v>#N/A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>
        <f t="shared" si="4"/>
        <v>0</v>
      </c>
      <c r="Y73" s="492" t="b">
        <f t="shared" si="5"/>
        <v>1</v>
      </c>
      <c r="Z73" s="64"/>
    </row>
    <row r="74" spans="1:26">
      <c r="A74" s="46"/>
      <c r="B74" s="45"/>
      <c r="C74" s="67"/>
      <c r="D74" s="45"/>
      <c r="E74" s="45"/>
      <c r="F74" s="539">
        <f t="shared" si="6"/>
        <v>0</v>
      </c>
      <c r="G74" s="67" t="e">
        <f>VLOOKUP(F74,'Index (รายรับ)'!$E:$F,2,FALSE)</f>
        <v>#N/A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>
        <f t="shared" si="4"/>
        <v>0</v>
      </c>
      <c r="Y74" s="492" t="b">
        <f t="shared" si="5"/>
        <v>1</v>
      </c>
      <c r="Z74" s="64"/>
    </row>
    <row r="75" spans="1:26">
      <c r="A75" s="46"/>
      <c r="B75" s="45"/>
      <c r="C75" s="67"/>
      <c r="D75" s="45"/>
      <c r="E75" s="45"/>
      <c r="F75" s="539">
        <f t="shared" si="6"/>
        <v>0</v>
      </c>
      <c r="G75" s="67" t="e">
        <f>VLOOKUP(F75,'Index (รายรับ)'!$E:$F,2,FALSE)</f>
        <v>#N/A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>
        <f t="shared" si="4"/>
        <v>0</v>
      </c>
      <c r="Y75" s="492" t="b">
        <f t="shared" si="5"/>
        <v>1</v>
      </c>
      <c r="Z75" s="64"/>
    </row>
    <row r="76" spans="1:26">
      <c r="A76" s="46"/>
      <c r="B76" s="45"/>
      <c r="C76" s="67"/>
      <c r="D76" s="45"/>
      <c r="E76" s="45"/>
      <c r="F76" s="539">
        <f t="shared" si="6"/>
        <v>0</v>
      </c>
      <c r="G76" s="67" t="e">
        <f>VLOOKUP(F76,'Index (รายรับ)'!$E:$F,2,FALSE)</f>
        <v>#N/A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>
        <f t="shared" si="4"/>
        <v>0</v>
      </c>
      <c r="Y76" s="492" t="b">
        <f t="shared" si="5"/>
        <v>1</v>
      </c>
      <c r="Z76" s="64"/>
    </row>
    <row r="77" spans="1:26">
      <c r="A77" s="46"/>
      <c r="B77" s="45"/>
      <c r="C77" s="67"/>
      <c r="D77" s="45"/>
      <c r="E77" s="45"/>
      <c r="F77" s="539">
        <f t="shared" si="6"/>
        <v>0</v>
      </c>
      <c r="G77" s="67" t="e">
        <f>VLOOKUP(F77,'Index (รายรับ)'!$E:$F,2,FALSE)</f>
        <v>#N/A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>
        <f t="shared" si="4"/>
        <v>0</v>
      </c>
      <c r="Y77" s="492" t="b">
        <f t="shared" si="5"/>
        <v>1</v>
      </c>
      <c r="Z77" s="64"/>
    </row>
    <row r="78" spans="1:26">
      <c r="A78" s="46"/>
      <c r="B78" s="45"/>
      <c r="C78" s="67"/>
      <c r="D78" s="45"/>
      <c r="E78" s="45"/>
      <c r="F78" s="539">
        <f t="shared" si="6"/>
        <v>0</v>
      </c>
      <c r="G78" s="67" t="e">
        <f>VLOOKUP(F78,'Index (รายรับ)'!$E:$F,2,FALSE)</f>
        <v>#N/A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>
        <f t="shared" si="4"/>
        <v>0</v>
      </c>
      <c r="Y78" s="492" t="b">
        <f t="shared" si="5"/>
        <v>1</v>
      </c>
      <c r="Z78" s="64"/>
    </row>
    <row r="79" spans="1:26">
      <c r="A79" s="46"/>
      <c r="B79" s="45"/>
      <c r="C79" s="67"/>
      <c r="D79" s="45"/>
      <c r="E79" s="45"/>
      <c r="F79" s="539">
        <f t="shared" si="6"/>
        <v>0</v>
      </c>
      <c r="G79" s="67" t="e">
        <f>VLOOKUP(F79,'Index (รายรับ)'!$E:$F,2,FALSE)</f>
        <v>#N/A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>
        <f t="shared" si="4"/>
        <v>0</v>
      </c>
      <c r="Y79" s="492" t="b">
        <f t="shared" si="5"/>
        <v>1</v>
      </c>
      <c r="Z79" s="64"/>
    </row>
    <row r="80" spans="1:26">
      <c r="A80" s="46"/>
      <c r="B80" s="45"/>
      <c r="C80" s="67"/>
      <c r="D80" s="45"/>
      <c r="E80" s="45"/>
      <c r="F80" s="539">
        <f t="shared" si="6"/>
        <v>0</v>
      </c>
      <c r="G80" s="67" t="e">
        <f>VLOOKUP(F80,'Index (รายรับ)'!$E:$F,2,FALSE)</f>
        <v>#N/A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>
        <f t="shared" si="4"/>
        <v>0</v>
      </c>
      <c r="Y80" s="492" t="b">
        <f t="shared" si="5"/>
        <v>1</v>
      </c>
      <c r="Z80" s="64"/>
    </row>
    <row r="81" spans="1:26">
      <c r="A81" s="46"/>
      <c r="B81" s="45"/>
      <c r="C81" s="67"/>
      <c r="D81" s="45"/>
      <c r="E81" s="45"/>
      <c r="F81" s="539">
        <f t="shared" si="6"/>
        <v>0</v>
      </c>
      <c r="G81" s="67" t="e">
        <f>VLOOKUP(F81,'Index (รายรับ)'!$E:$F,2,FALSE)</f>
        <v>#N/A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>
        <f t="shared" si="4"/>
        <v>0</v>
      </c>
      <c r="Y81" s="492" t="b">
        <f t="shared" si="5"/>
        <v>1</v>
      </c>
      <c r="Z81" s="64"/>
    </row>
    <row r="82" spans="1:26">
      <c r="A82" s="46"/>
      <c r="B82" s="45"/>
      <c r="C82" s="67"/>
      <c r="D82" s="45"/>
      <c r="E82" s="45"/>
      <c r="F82" s="539">
        <f t="shared" si="6"/>
        <v>0</v>
      </c>
      <c r="G82" s="67" t="e">
        <f>VLOOKUP(F82,'Index (รายรับ)'!$E:$F,2,FALSE)</f>
        <v>#N/A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>
        <f t="shared" si="4"/>
        <v>0</v>
      </c>
      <c r="Y82" s="492" t="b">
        <f t="shared" si="5"/>
        <v>1</v>
      </c>
      <c r="Z82" s="64"/>
    </row>
    <row r="83" spans="1:26">
      <c r="A83" s="46"/>
      <c r="B83" s="45"/>
      <c r="C83" s="67"/>
      <c r="D83" s="45"/>
      <c r="E83" s="45"/>
      <c r="F83" s="539">
        <f t="shared" si="6"/>
        <v>0</v>
      </c>
      <c r="G83" s="67" t="e">
        <f>VLOOKUP(F83,'Index (รายรับ)'!$E:$F,2,FALSE)</f>
        <v>#N/A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>
        <f t="shared" si="4"/>
        <v>0</v>
      </c>
      <c r="Y83" s="492" t="b">
        <f t="shared" si="5"/>
        <v>1</v>
      </c>
      <c r="Z83" s="64"/>
    </row>
    <row r="84" spans="1:26">
      <c r="A84" s="46"/>
      <c r="B84" s="45"/>
      <c r="C84" s="67"/>
      <c r="D84" s="45"/>
      <c r="E84" s="45"/>
      <c r="F84" s="539">
        <f t="shared" si="6"/>
        <v>0</v>
      </c>
      <c r="G84" s="67" t="e">
        <f>VLOOKUP(F84,'Index (รายรับ)'!$E:$F,2,FALSE)</f>
        <v>#N/A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>
        <f t="shared" si="4"/>
        <v>0</v>
      </c>
      <c r="Y84" s="492" t="b">
        <f t="shared" si="5"/>
        <v>1</v>
      </c>
      <c r="Z84" s="64"/>
    </row>
    <row r="85" spans="1:26">
      <c r="A85" s="46"/>
      <c r="B85" s="45"/>
      <c r="C85" s="67"/>
      <c r="D85" s="45"/>
      <c r="E85" s="45"/>
      <c r="F85" s="539">
        <f t="shared" si="6"/>
        <v>0</v>
      </c>
      <c r="G85" s="67" t="e">
        <f>VLOOKUP(F85,'Index (รายรับ)'!$E:$F,2,FALSE)</f>
        <v>#N/A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>
        <f t="shared" si="4"/>
        <v>0</v>
      </c>
      <c r="Y85" s="492" t="b">
        <f t="shared" si="5"/>
        <v>1</v>
      </c>
      <c r="Z85" s="64"/>
    </row>
    <row r="86" spans="1:26">
      <c r="A86" s="46"/>
      <c r="B86" s="45"/>
      <c r="C86" s="67"/>
      <c r="D86" s="45"/>
      <c r="E86" s="45"/>
      <c r="F86" s="539">
        <f t="shared" si="6"/>
        <v>0</v>
      </c>
      <c r="G86" s="67" t="e">
        <f>VLOOKUP(F86,'Index (รายรับ)'!$E:$F,2,FALSE)</f>
        <v>#N/A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>
        <f t="shared" si="4"/>
        <v>0</v>
      </c>
      <c r="Y86" s="492" t="b">
        <f t="shared" si="5"/>
        <v>1</v>
      </c>
      <c r="Z86" s="64"/>
    </row>
    <row r="87" spans="1:26">
      <c r="A87" s="46"/>
      <c r="B87" s="45"/>
      <c r="C87" s="67"/>
      <c r="D87" s="45"/>
      <c r="E87" s="45"/>
      <c r="F87" s="539">
        <f t="shared" si="6"/>
        <v>0</v>
      </c>
      <c r="G87" s="67" t="e">
        <f>VLOOKUP(F87,'Index (รายรับ)'!$E:$F,2,FALSE)</f>
        <v>#N/A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>
        <f t="shared" si="4"/>
        <v>0</v>
      </c>
      <c r="Y87" s="492" t="b">
        <f t="shared" si="5"/>
        <v>1</v>
      </c>
      <c r="Z87" s="64"/>
    </row>
    <row r="88" spans="1:26">
      <c r="A88" s="46"/>
      <c r="B88" s="45"/>
      <c r="C88" s="67"/>
      <c r="D88" s="45"/>
      <c r="E88" s="45"/>
      <c r="F88" s="539">
        <f t="shared" si="6"/>
        <v>0</v>
      </c>
      <c r="G88" s="67" t="e">
        <f>VLOOKUP(F88,'Index (รายรับ)'!$E:$F,2,FALSE)</f>
        <v>#N/A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>
        <f t="shared" si="4"/>
        <v>0</v>
      </c>
      <c r="Y88" s="492" t="b">
        <f t="shared" si="5"/>
        <v>1</v>
      </c>
      <c r="Z88" s="64"/>
    </row>
    <row r="89" spans="1:26">
      <c r="A89" s="46"/>
      <c r="B89" s="45"/>
      <c r="C89" s="67"/>
      <c r="D89" s="45"/>
      <c r="E89" s="45"/>
      <c r="F89" s="539">
        <f t="shared" si="6"/>
        <v>0</v>
      </c>
      <c r="G89" s="67" t="e">
        <f>VLOOKUP(F89,'Index (รายรับ)'!$E:$F,2,FALSE)</f>
        <v>#N/A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>
        <f t="shared" si="4"/>
        <v>0</v>
      </c>
      <c r="Y89" s="492" t="b">
        <f t="shared" si="5"/>
        <v>1</v>
      </c>
      <c r="Z89" s="64"/>
    </row>
    <row r="90" spans="1:26">
      <c r="A90" s="46"/>
      <c r="B90" s="45"/>
      <c r="C90" s="67"/>
      <c r="D90" s="45"/>
      <c r="E90" s="45"/>
      <c r="F90" s="539">
        <f t="shared" si="6"/>
        <v>0</v>
      </c>
      <c r="G90" s="67" t="e">
        <f>VLOOKUP(F90,'Index (รายรับ)'!$E:$F,2,FALSE)</f>
        <v>#N/A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>
        <f t="shared" si="4"/>
        <v>0</v>
      </c>
      <c r="Y90" s="492" t="b">
        <f t="shared" si="5"/>
        <v>1</v>
      </c>
      <c r="Z90" s="64"/>
    </row>
    <row r="91" spans="1:26">
      <c r="A91" s="46"/>
      <c r="B91" s="45"/>
      <c r="C91" s="67"/>
      <c r="D91" s="45"/>
      <c r="E91" s="45"/>
      <c r="F91" s="539">
        <f t="shared" si="6"/>
        <v>0</v>
      </c>
      <c r="G91" s="67" t="e">
        <f>VLOOKUP(F91,'Index (รายรับ)'!$E:$F,2,FALSE)</f>
        <v>#N/A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>
        <f t="shared" si="4"/>
        <v>0</v>
      </c>
      <c r="Y91" s="492" t="b">
        <f t="shared" si="5"/>
        <v>1</v>
      </c>
      <c r="Z91" s="64"/>
    </row>
    <row r="92" spans="1:26">
      <c r="A92" s="46"/>
      <c r="B92" s="45"/>
      <c r="C92" s="67"/>
      <c r="D92" s="45"/>
      <c r="E92" s="45"/>
      <c r="F92" s="539">
        <f t="shared" si="6"/>
        <v>0</v>
      </c>
      <c r="G92" s="67" t="e">
        <f>VLOOKUP(F92,'Index (รายรับ)'!$E:$F,2,FALSE)</f>
        <v>#N/A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>
        <f t="shared" si="4"/>
        <v>0</v>
      </c>
      <c r="Y92" s="492" t="b">
        <f t="shared" si="5"/>
        <v>1</v>
      </c>
      <c r="Z92" s="64"/>
    </row>
    <row r="93" spans="1:26">
      <c r="A93" s="46"/>
      <c r="B93" s="45"/>
      <c r="C93" s="67"/>
      <c r="D93" s="45"/>
      <c r="E93" s="45"/>
      <c r="F93" s="539">
        <f t="shared" si="6"/>
        <v>0</v>
      </c>
      <c r="G93" s="67" t="e">
        <f>VLOOKUP(F93,'Index (รายรับ)'!$E:$F,2,FALSE)</f>
        <v>#N/A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>
        <f t="shared" si="4"/>
        <v>0</v>
      </c>
      <c r="Y93" s="492" t="b">
        <f t="shared" si="5"/>
        <v>1</v>
      </c>
      <c r="Z93" s="64"/>
    </row>
    <row r="94" spans="1:26">
      <c r="A94" s="46"/>
      <c r="B94" s="45"/>
      <c r="C94" s="67"/>
      <c r="D94" s="45"/>
      <c r="E94" s="45"/>
      <c r="F94" s="539">
        <f t="shared" si="6"/>
        <v>0</v>
      </c>
      <c r="G94" s="67" t="e">
        <f>VLOOKUP(F94,'Index (รายรับ)'!$E:$F,2,FALSE)</f>
        <v>#N/A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>
        <f t="shared" si="4"/>
        <v>0</v>
      </c>
      <c r="Y94" s="492" t="b">
        <f t="shared" si="5"/>
        <v>1</v>
      </c>
      <c r="Z94" s="64"/>
    </row>
    <row r="95" spans="1:26">
      <c r="A95" s="46"/>
      <c r="B95" s="45"/>
      <c r="C95" s="67"/>
      <c r="D95" s="45"/>
      <c r="E95" s="45"/>
      <c r="F95" s="539">
        <f t="shared" si="6"/>
        <v>0</v>
      </c>
      <c r="G95" s="67" t="e">
        <f>VLOOKUP(F95,'Index (รายรับ)'!$E:$F,2,FALSE)</f>
        <v>#N/A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>
        <f t="shared" si="4"/>
        <v>0</v>
      </c>
      <c r="Y95" s="492" t="b">
        <f t="shared" si="5"/>
        <v>1</v>
      </c>
      <c r="Z95" s="64"/>
    </row>
    <row r="96" spans="1:26">
      <c r="A96" s="46"/>
      <c r="B96" s="45"/>
      <c r="C96" s="67"/>
      <c r="D96" s="45"/>
      <c r="E96" s="45"/>
      <c r="F96" s="539">
        <f t="shared" si="6"/>
        <v>0</v>
      </c>
      <c r="G96" s="67" t="e">
        <f>VLOOKUP(F96,'Index (รายรับ)'!$E:$F,2,FALSE)</f>
        <v>#N/A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>
        <f t="shared" si="4"/>
        <v>0</v>
      </c>
      <c r="Y96" s="492" t="b">
        <f t="shared" si="5"/>
        <v>1</v>
      </c>
      <c r="Z96" s="64"/>
    </row>
    <row r="97" spans="1:26">
      <c r="A97" s="46"/>
      <c r="B97" s="45"/>
      <c r="C97" s="67"/>
      <c r="D97" s="45"/>
      <c r="E97" s="45"/>
      <c r="F97" s="539">
        <f t="shared" si="6"/>
        <v>0</v>
      </c>
      <c r="G97" s="67" t="e">
        <f>VLOOKUP(F97,'Index (รายรับ)'!$E:$F,2,FALSE)</f>
        <v>#N/A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>
        <f t="shared" si="4"/>
        <v>0</v>
      </c>
      <c r="Y97" s="492" t="b">
        <f t="shared" si="5"/>
        <v>1</v>
      </c>
      <c r="Z97" s="64"/>
    </row>
    <row r="98" spans="1:26">
      <c r="A98" s="46"/>
      <c r="B98" s="45"/>
      <c r="C98" s="67"/>
      <c r="D98" s="45"/>
      <c r="E98" s="45"/>
      <c r="F98" s="539">
        <f t="shared" si="6"/>
        <v>0</v>
      </c>
      <c r="G98" s="67" t="e">
        <f>VLOOKUP(F98,'Index (รายรับ)'!$E:$F,2,FALSE)</f>
        <v>#N/A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>
        <f t="shared" si="4"/>
        <v>0</v>
      </c>
      <c r="Y98" s="492" t="b">
        <f t="shared" si="5"/>
        <v>1</v>
      </c>
      <c r="Z98" s="64"/>
    </row>
    <row r="99" spans="1:26">
      <c r="A99" s="46"/>
      <c r="B99" s="45"/>
      <c r="C99" s="67"/>
      <c r="D99" s="45"/>
      <c r="E99" s="45"/>
      <c r="F99" s="539">
        <f t="shared" si="6"/>
        <v>0</v>
      </c>
      <c r="G99" s="67" t="e">
        <f>VLOOKUP(F99,'Index (รายรับ)'!$E:$F,2,FALSE)</f>
        <v>#N/A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>
        <f t="shared" si="4"/>
        <v>0</v>
      </c>
      <c r="Y99" s="492" t="b">
        <f t="shared" si="5"/>
        <v>1</v>
      </c>
      <c r="Z99" s="64"/>
    </row>
    <row r="100" spans="1:26">
      <c r="A100" s="46"/>
      <c r="B100" s="45"/>
      <c r="C100" s="67"/>
      <c r="D100" s="45"/>
      <c r="E100" s="45"/>
      <c r="F100" s="539">
        <f t="shared" si="6"/>
        <v>0</v>
      </c>
      <c r="G100" s="67" t="e">
        <f>VLOOKUP(F100,'Index (รายรับ)'!$E:$F,2,FALSE)</f>
        <v>#N/A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>
        <f t="shared" si="4"/>
        <v>0</v>
      </c>
      <c r="Y100" s="492" t="b">
        <f t="shared" si="5"/>
        <v>1</v>
      </c>
      <c r="Z100" s="64"/>
    </row>
    <row r="101" spans="1:26">
      <c r="A101" s="46"/>
      <c r="B101" s="45"/>
      <c r="C101" s="67"/>
      <c r="D101" s="45"/>
      <c r="E101" s="45"/>
      <c r="F101" s="539">
        <f t="shared" si="6"/>
        <v>0</v>
      </c>
      <c r="G101" s="67" t="e">
        <f>VLOOKUP(F101,'Index (รายรับ)'!$E:$F,2,FALSE)</f>
        <v>#N/A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>
        <f t="shared" si="4"/>
        <v>0</v>
      </c>
      <c r="Y101" s="492" t="b">
        <f t="shared" si="5"/>
        <v>1</v>
      </c>
      <c r="Z101" s="64"/>
    </row>
    <row r="102" spans="1:26">
      <c r="A102" s="46"/>
      <c r="B102" s="45"/>
      <c r="C102" s="67"/>
      <c r="D102" s="45"/>
      <c r="E102" s="45"/>
      <c r="F102" s="539">
        <f t="shared" si="6"/>
        <v>0</v>
      </c>
      <c r="G102" s="67" t="e">
        <f>VLOOKUP(F102,'Index (รายรับ)'!$E:$F,2,FALSE)</f>
        <v>#N/A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>
        <f t="shared" si="4"/>
        <v>0</v>
      </c>
      <c r="Y102" s="492" t="b">
        <f t="shared" si="5"/>
        <v>1</v>
      </c>
      <c r="Z102" s="64"/>
    </row>
    <row r="103" spans="1:26">
      <c r="A103" s="46"/>
      <c r="B103" s="45"/>
      <c r="C103" s="67"/>
      <c r="D103" s="45"/>
      <c r="E103" s="45"/>
      <c r="F103" s="539">
        <f t="shared" si="6"/>
        <v>0</v>
      </c>
      <c r="G103" s="67" t="e">
        <f>VLOOKUP(F103,'Index (รายรับ)'!$E:$F,2,FALSE)</f>
        <v>#N/A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>
        <f t="shared" si="4"/>
        <v>0</v>
      </c>
      <c r="Y103" s="492" t="b">
        <f t="shared" si="5"/>
        <v>1</v>
      </c>
      <c r="Z103" s="64"/>
    </row>
    <row r="104" spans="1:26">
      <c r="A104" s="46"/>
      <c r="B104" s="45"/>
      <c r="C104" s="67"/>
      <c r="D104" s="45"/>
      <c r="E104" s="45"/>
      <c r="F104" s="539">
        <f t="shared" si="6"/>
        <v>0</v>
      </c>
      <c r="G104" s="67" t="e">
        <f>VLOOKUP(F104,'Index (รายรับ)'!$E:$F,2,FALSE)</f>
        <v>#N/A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>
        <f t="shared" si="4"/>
        <v>0</v>
      </c>
      <c r="Y104" s="492" t="b">
        <f t="shared" si="5"/>
        <v>1</v>
      </c>
      <c r="Z104" s="64"/>
    </row>
    <row r="105" spans="1:26">
      <c r="A105" s="46"/>
      <c r="B105" s="45"/>
      <c r="C105" s="67"/>
      <c r="D105" s="45"/>
      <c r="E105" s="45"/>
      <c r="F105" s="539">
        <f t="shared" si="6"/>
        <v>0</v>
      </c>
      <c r="G105" s="67" t="e">
        <f>VLOOKUP(F105,'Index (รายรับ)'!$E:$F,2,FALSE)</f>
        <v>#N/A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>
        <f t="shared" si="4"/>
        <v>0</v>
      </c>
      <c r="Y105" s="492" t="b">
        <f t="shared" si="5"/>
        <v>1</v>
      </c>
      <c r="Z105" s="64"/>
    </row>
    <row r="106" spans="1:26">
      <c r="A106" s="46"/>
      <c r="B106" s="45"/>
      <c r="C106" s="67"/>
      <c r="D106" s="45"/>
      <c r="E106" s="45"/>
      <c r="F106" s="539">
        <f t="shared" si="6"/>
        <v>0</v>
      </c>
      <c r="G106" s="67" t="e">
        <f>VLOOKUP(F106,'Index (รายรับ)'!$E:$F,2,FALSE)</f>
        <v>#N/A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>
        <f t="shared" si="4"/>
        <v>0</v>
      </c>
      <c r="Y106" s="492" t="b">
        <f t="shared" si="5"/>
        <v>1</v>
      </c>
      <c r="Z106" s="64"/>
    </row>
    <row r="107" spans="1:26">
      <c r="A107" s="46"/>
      <c r="B107" s="45"/>
      <c r="C107" s="67"/>
      <c r="D107" s="45"/>
      <c r="E107" s="45"/>
      <c r="F107" s="539">
        <f t="shared" si="6"/>
        <v>0</v>
      </c>
      <c r="G107" s="67" t="e">
        <f>VLOOKUP(F107,'Index (รายรับ)'!$E:$F,2,FALSE)</f>
        <v>#N/A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>
        <f t="shared" si="4"/>
        <v>0</v>
      </c>
      <c r="Y107" s="492" t="b">
        <f t="shared" si="5"/>
        <v>1</v>
      </c>
      <c r="Z107" s="64"/>
    </row>
    <row r="108" spans="1:26">
      <c r="A108" s="46"/>
      <c r="B108" s="45"/>
      <c r="C108" s="67"/>
      <c r="D108" s="45"/>
      <c r="E108" s="45"/>
      <c r="F108" s="539">
        <f t="shared" si="6"/>
        <v>0</v>
      </c>
      <c r="G108" s="67" t="e">
        <f>VLOOKUP(F108,'Index (รายรับ)'!$E:$F,2,FALSE)</f>
        <v>#N/A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>
        <f t="shared" si="4"/>
        <v>0</v>
      </c>
      <c r="Y108" s="492" t="b">
        <f t="shared" si="5"/>
        <v>1</v>
      </c>
      <c r="Z108" s="64"/>
    </row>
    <row r="109" spans="1:26">
      <c r="A109" s="46"/>
      <c r="B109" s="45"/>
      <c r="C109" s="67"/>
      <c r="D109" s="45"/>
      <c r="E109" s="45"/>
      <c r="F109" s="539">
        <f t="shared" si="6"/>
        <v>0</v>
      </c>
      <c r="G109" s="67" t="e">
        <f>VLOOKUP(F109,'Index (รายรับ)'!$E:$F,2,FALSE)</f>
        <v>#N/A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>
        <f t="shared" si="4"/>
        <v>0</v>
      </c>
      <c r="Y109" s="492" t="b">
        <f t="shared" si="5"/>
        <v>1</v>
      </c>
      <c r="Z109" s="64"/>
    </row>
    <row r="110" spans="1:26">
      <c r="A110" s="46"/>
      <c r="B110" s="45"/>
      <c r="C110" s="67"/>
      <c r="D110" s="45"/>
      <c r="E110" s="45"/>
      <c r="F110" s="539">
        <f t="shared" si="6"/>
        <v>0</v>
      </c>
      <c r="G110" s="67" t="e">
        <f>VLOOKUP(F110,'Index (รายรับ)'!$E:$F,2,FALSE)</f>
        <v>#N/A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>
        <f t="shared" si="4"/>
        <v>0</v>
      </c>
      <c r="Y110" s="492" t="b">
        <f t="shared" si="5"/>
        <v>1</v>
      </c>
      <c r="Z110" s="64"/>
    </row>
    <row r="111" spans="1:26">
      <c r="A111" s="46"/>
      <c r="B111" s="45"/>
      <c r="C111" s="67"/>
      <c r="D111" s="45"/>
      <c r="E111" s="45"/>
      <c r="F111" s="539">
        <f t="shared" si="6"/>
        <v>0</v>
      </c>
      <c r="G111" s="67" t="e">
        <f>VLOOKUP(F111,'Index (รายรับ)'!$E:$F,2,FALSE)</f>
        <v>#N/A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>
        <f t="shared" si="4"/>
        <v>0</v>
      </c>
      <c r="Y111" s="492" t="b">
        <f t="shared" si="5"/>
        <v>1</v>
      </c>
      <c r="Z111" s="64"/>
    </row>
    <row r="112" spans="1:26">
      <c r="A112" s="46"/>
      <c r="B112" s="45"/>
      <c r="C112" s="67"/>
      <c r="D112" s="45"/>
      <c r="E112" s="45"/>
      <c r="F112" s="539">
        <f t="shared" si="6"/>
        <v>0</v>
      </c>
      <c r="G112" s="67" t="e">
        <f>VLOOKUP(F112,'Index (รายรับ)'!$E:$F,2,FALSE)</f>
        <v>#N/A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>
        <f t="shared" si="4"/>
        <v>0</v>
      </c>
      <c r="Y112" s="492" t="b">
        <f t="shared" si="5"/>
        <v>1</v>
      </c>
      <c r="Z112" s="64"/>
    </row>
    <row r="113" spans="1:26">
      <c r="A113" s="46"/>
      <c r="B113" s="45"/>
      <c r="C113" s="67"/>
      <c r="D113" s="45"/>
      <c r="E113" s="45"/>
      <c r="F113" s="539">
        <f t="shared" si="6"/>
        <v>0</v>
      </c>
      <c r="G113" s="67" t="e">
        <f>VLOOKUP(F113,'Index (รายรับ)'!$E:$F,2,FALSE)</f>
        <v>#N/A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>
        <f t="shared" si="4"/>
        <v>0</v>
      </c>
      <c r="Y113" s="492" t="b">
        <f t="shared" si="5"/>
        <v>1</v>
      </c>
      <c r="Z113" s="64"/>
    </row>
    <row r="114" spans="1:26">
      <c r="A114" s="46"/>
      <c r="B114" s="45"/>
      <c r="C114" s="67"/>
      <c r="D114" s="45"/>
      <c r="E114" s="45"/>
      <c r="F114" s="539">
        <f t="shared" si="6"/>
        <v>0</v>
      </c>
      <c r="G114" s="67" t="e">
        <f>VLOOKUP(F114,'Index (รายรับ)'!$E:$F,2,FALSE)</f>
        <v>#N/A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>
        <f t="shared" ref="X114:X177" si="7">SUM(L114:W114)</f>
        <v>0</v>
      </c>
      <c r="Y114" s="492" t="b">
        <f t="shared" si="5"/>
        <v>1</v>
      </c>
      <c r="Z114" s="64"/>
    </row>
    <row r="115" spans="1:26">
      <c r="A115" s="46"/>
      <c r="B115" s="45"/>
      <c r="C115" s="67"/>
      <c r="D115" s="45"/>
      <c r="E115" s="45"/>
      <c r="F115" s="539">
        <f t="shared" si="6"/>
        <v>0</v>
      </c>
      <c r="G115" s="67" t="e">
        <f>VLOOKUP(F115,'Index (รายรับ)'!$E:$F,2,FALSE)</f>
        <v>#N/A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>
        <f t="shared" si="7"/>
        <v>0</v>
      </c>
      <c r="Y115" s="492" t="b">
        <f t="shared" si="5"/>
        <v>1</v>
      </c>
      <c r="Z115" s="64"/>
    </row>
    <row r="116" spans="1:26">
      <c r="A116" s="46"/>
      <c r="B116" s="45"/>
      <c r="C116" s="67"/>
      <c r="D116" s="45"/>
      <c r="E116" s="45"/>
      <c r="F116" s="539">
        <f t="shared" si="6"/>
        <v>0</v>
      </c>
      <c r="G116" s="67" t="e">
        <f>VLOOKUP(F116,'Index (รายรับ)'!$E:$F,2,FALSE)</f>
        <v>#N/A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>
        <f t="shared" si="7"/>
        <v>0</v>
      </c>
      <c r="Y116" s="492" t="b">
        <f t="shared" si="5"/>
        <v>1</v>
      </c>
      <c r="Z116" s="64"/>
    </row>
    <row r="117" spans="1:26">
      <c r="A117" s="46"/>
      <c r="B117" s="45"/>
      <c r="C117" s="67"/>
      <c r="D117" s="45"/>
      <c r="E117" s="45"/>
      <c r="F117" s="539">
        <f t="shared" si="6"/>
        <v>0</v>
      </c>
      <c r="G117" s="67" t="e">
        <f>VLOOKUP(F117,'Index (รายรับ)'!$E:$F,2,FALSE)</f>
        <v>#N/A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>
        <f t="shared" si="7"/>
        <v>0</v>
      </c>
      <c r="Y117" s="492" t="b">
        <f t="shared" si="5"/>
        <v>1</v>
      </c>
      <c r="Z117" s="64"/>
    </row>
    <row r="118" spans="1:26">
      <c r="A118" s="46"/>
      <c r="B118" s="45"/>
      <c r="C118" s="67"/>
      <c r="D118" s="45"/>
      <c r="E118" s="45"/>
      <c r="F118" s="539">
        <f t="shared" si="6"/>
        <v>0</v>
      </c>
      <c r="G118" s="67" t="e">
        <f>VLOOKUP(F118,'Index (รายรับ)'!$E:$F,2,FALSE)</f>
        <v>#N/A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>
        <f t="shared" si="7"/>
        <v>0</v>
      </c>
      <c r="Y118" s="492" t="b">
        <f t="shared" si="5"/>
        <v>1</v>
      </c>
      <c r="Z118" s="64"/>
    </row>
    <row r="119" spans="1:26">
      <c r="A119" s="46"/>
      <c r="B119" s="45"/>
      <c r="C119" s="67"/>
      <c r="D119" s="45"/>
      <c r="E119" s="45"/>
      <c r="F119" s="539">
        <f t="shared" si="6"/>
        <v>0</v>
      </c>
      <c r="G119" s="67" t="e">
        <f>VLOOKUP(F119,'Index (รายรับ)'!$E:$F,2,FALSE)</f>
        <v>#N/A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>
        <f t="shared" si="7"/>
        <v>0</v>
      </c>
      <c r="Y119" s="492" t="b">
        <f t="shared" si="5"/>
        <v>1</v>
      </c>
      <c r="Z119" s="64"/>
    </row>
    <row r="120" spans="1:26">
      <c r="A120" s="46"/>
      <c r="B120" s="45"/>
      <c r="C120" s="67"/>
      <c r="D120" s="45"/>
      <c r="E120" s="45"/>
      <c r="F120" s="539">
        <f t="shared" si="6"/>
        <v>0</v>
      </c>
      <c r="G120" s="67" t="e">
        <f>VLOOKUP(F120,'Index (รายรับ)'!$E:$F,2,FALSE)</f>
        <v>#N/A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>
        <f t="shared" si="7"/>
        <v>0</v>
      </c>
      <c r="Y120" s="492" t="b">
        <f t="shared" si="5"/>
        <v>1</v>
      </c>
      <c r="Z120" s="64"/>
    </row>
    <row r="121" spans="1:26">
      <c r="A121" s="46"/>
      <c r="B121" s="45"/>
      <c r="C121" s="67"/>
      <c r="D121" s="45"/>
      <c r="E121" s="45"/>
      <c r="F121" s="539">
        <f t="shared" si="6"/>
        <v>0</v>
      </c>
      <c r="G121" s="67" t="e">
        <f>VLOOKUP(F121,'Index (รายรับ)'!$E:$F,2,FALSE)</f>
        <v>#N/A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>
        <f t="shared" si="7"/>
        <v>0</v>
      </c>
      <c r="Y121" s="492" t="b">
        <f t="shared" si="5"/>
        <v>1</v>
      </c>
      <c r="Z121" s="64"/>
    </row>
    <row r="122" spans="1:26">
      <c r="A122" s="46"/>
      <c r="B122" s="45"/>
      <c r="C122" s="67"/>
      <c r="D122" s="45"/>
      <c r="E122" s="45"/>
      <c r="F122" s="539">
        <f t="shared" si="6"/>
        <v>0</v>
      </c>
      <c r="G122" s="67" t="e">
        <f>VLOOKUP(F122,'Index (รายรับ)'!$E:$F,2,FALSE)</f>
        <v>#N/A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>
        <f t="shared" si="7"/>
        <v>0</v>
      </c>
      <c r="Y122" s="492" t="b">
        <f t="shared" si="5"/>
        <v>1</v>
      </c>
      <c r="Z122" s="64"/>
    </row>
    <row r="123" spans="1:26">
      <c r="A123" s="46"/>
      <c r="B123" s="45"/>
      <c r="C123" s="67"/>
      <c r="D123" s="45"/>
      <c r="E123" s="45"/>
      <c r="F123" s="539">
        <f t="shared" si="6"/>
        <v>0</v>
      </c>
      <c r="G123" s="67" t="e">
        <f>VLOOKUP(F123,'Index (รายรับ)'!$E:$F,2,FALSE)</f>
        <v>#N/A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>
        <f t="shared" si="7"/>
        <v>0</v>
      </c>
      <c r="Y123" s="492" t="b">
        <f t="shared" si="5"/>
        <v>1</v>
      </c>
      <c r="Z123" s="64"/>
    </row>
    <row r="124" spans="1:26">
      <c r="A124" s="46"/>
      <c r="B124" s="45"/>
      <c r="C124" s="67"/>
      <c r="D124" s="45"/>
      <c r="E124" s="45"/>
      <c r="F124" s="539">
        <f t="shared" si="6"/>
        <v>0</v>
      </c>
      <c r="G124" s="67" t="e">
        <f>VLOOKUP(F124,'Index (รายรับ)'!$E:$F,2,FALSE)</f>
        <v>#N/A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>
        <f t="shared" si="7"/>
        <v>0</v>
      </c>
      <c r="Y124" s="492" t="b">
        <f t="shared" si="5"/>
        <v>1</v>
      </c>
      <c r="Z124" s="64"/>
    </row>
    <row r="125" spans="1:26">
      <c r="A125" s="46"/>
      <c r="B125" s="45"/>
      <c r="C125" s="67"/>
      <c r="D125" s="45"/>
      <c r="E125" s="45"/>
      <c r="F125" s="539">
        <f t="shared" si="6"/>
        <v>0</v>
      </c>
      <c r="G125" s="67" t="e">
        <f>VLOOKUP(F125,'Index (รายรับ)'!$E:$F,2,FALSE)</f>
        <v>#N/A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>
        <f t="shared" si="7"/>
        <v>0</v>
      </c>
      <c r="Y125" s="492" t="b">
        <f t="shared" si="5"/>
        <v>1</v>
      </c>
      <c r="Z125" s="64"/>
    </row>
    <row r="126" spans="1:26">
      <c r="A126" s="46"/>
      <c r="B126" s="45"/>
      <c r="C126" s="67"/>
      <c r="D126" s="45"/>
      <c r="E126" s="45"/>
      <c r="F126" s="539">
        <f t="shared" si="6"/>
        <v>0</v>
      </c>
      <c r="G126" s="67" t="e">
        <f>VLOOKUP(F126,'Index (รายรับ)'!$E:$F,2,FALSE)</f>
        <v>#N/A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>
        <f t="shared" si="7"/>
        <v>0</v>
      </c>
      <c r="Y126" s="492" t="b">
        <f t="shared" si="5"/>
        <v>1</v>
      </c>
      <c r="Z126" s="64"/>
    </row>
    <row r="127" spans="1:26">
      <c r="A127" s="46"/>
      <c r="B127" s="45"/>
      <c r="C127" s="67"/>
      <c r="D127" s="45"/>
      <c r="E127" s="45"/>
      <c r="F127" s="539">
        <f t="shared" si="6"/>
        <v>0</v>
      </c>
      <c r="G127" s="67" t="e">
        <f>VLOOKUP(F127,'Index (รายรับ)'!$E:$F,2,FALSE)</f>
        <v>#N/A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>
        <f t="shared" si="7"/>
        <v>0</v>
      </c>
      <c r="Y127" s="492" t="b">
        <f t="shared" si="5"/>
        <v>1</v>
      </c>
      <c r="Z127" s="64"/>
    </row>
    <row r="128" spans="1:26">
      <c r="A128" s="46"/>
      <c r="B128" s="45"/>
      <c r="C128" s="67"/>
      <c r="D128" s="45"/>
      <c r="E128" s="45"/>
      <c r="F128" s="539">
        <f t="shared" si="6"/>
        <v>0</v>
      </c>
      <c r="G128" s="67" t="e">
        <f>VLOOKUP(F128,'Index (รายรับ)'!$E:$F,2,FALSE)</f>
        <v>#N/A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>
        <f t="shared" si="7"/>
        <v>0</v>
      </c>
      <c r="Y128" s="492" t="b">
        <f t="shared" si="5"/>
        <v>1</v>
      </c>
      <c r="Z128" s="64"/>
    </row>
    <row r="129" spans="1:26">
      <c r="A129" s="46"/>
      <c r="B129" s="45"/>
      <c r="C129" s="67"/>
      <c r="D129" s="45"/>
      <c r="E129" s="45"/>
      <c r="F129" s="539">
        <f t="shared" si="6"/>
        <v>0</v>
      </c>
      <c r="G129" s="67" t="e">
        <f>VLOOKUP(F129,'Index (รายรับ)'!$E:$F,2,FALSE)</f>
        <v>#N/A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>
        <f t="shared" si="7"/>
        <v>0</v>
      </c>
      <c r="Y129" s="492" t="b">
        <f t="shared" si="5"/>
        <v>1</v>
      </c>
      <c r="Z129" s="64"/>
    </row>
    <row r="130" spans="1:26">
      <c r="A130" s="46"/>
      <c r="B130" s="45"/>
      <c r="C130" s="67"/>
      <c r="D130" s="45"/>
      <c r="E130" s="45"/>
      <c r="F130" s="539">
        <f t="shared" si="6"/>
        <v>0</v>
      </c>
      <c r="G130" s="67" t="e">
        <f>VLOOKUP(F130,'Index (รายรับ)'!$E:$F,2,FALSE)</f>
        <v>#N/A</v>
      </c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>
        <f t="shared" si="7"/>
        <v>0</v>
      </c>
      <c r="Y130" s="492" t="b">
        <f t="shared" si="5"/>
        <v>1</v>
      </c>
      <c r="Z130" s="64"/>
    </row>
    <row r="131" spans="1:26">
      <c r="A131" s="46"/>
      <c r="B131" s="45"/>
      <c r="C131" s="67"/>
      <c r="D131" s="45"/>
      <c r="E131" s="45"/>
      <c r="F131" s="539">
        <f t="shared" si="6"/>
        <v>0</v>
      </c>
      <c r="G131" s="67" t="e">
        <f>VLOOKUP(F131,'Index (รายรับ)'!$E:$F,2,FALSE)</f>
        <v>#N/A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>
        <f t="shared" si="7"/>
        <v>0</v>
      </c>
      <c r="Y131" s="492" t="b">
        <f t="shared" si="5"/>
        <v>1</v>
      </c>
      <c r="Z131" s="64"/>
    </row>
    <row r="132" spans="1:26">
      <c r="A132" s="46"/>
      <c r="B132" s="45"/>
      <c r="C132" s="67"/>
      <c r="D132" s="45"/>
      <c r="E132" s="45"/>
      <c r="F132" s="539">
        <f t="shared" si="6"/>
        <v>0</v>
      </c>
      <c r="G132" s="67" t="e">
        <f>VLOOKUP(F132,'Index (รายรับ)'!$E:$F,2,FALSE)</f>
        <v>#N/A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>
        <f t="shared" si="7"/>
        <v>0</v>
      </c>
      <c r="Y132" s="492" t="b">
        <f t="shared" si="5"/>
        <v>1</v>
      </c>
      <c r="Z132" s="64"/>
    </row>
    <row r="133" spans="1:26">
      <c r="A133" s="46"/>
      <c r="B133" s="45"/>
      <c r="C133" s="67"/>
      <c r="D133" s="45"/>
      <c r="E133" s="45"/>
      <c r="F133" s="539">
        <f t="shared" si="6"/>
        <v>0</v>
      </c>
      <c r="G133" s="67" t="e">
        <f>VLOOKUP(F133,'Index (รายรับ)'!$E:$F,2,FALSE)</f>
        <v>#N/A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>
        <f t="shared" si="7"/>
        <v>0</v>
      </c>
      <c r="Y133" s="492" t="b">
        <f t="shared" si="5"/>
        <v>1</v>
      </c>
      <c r="Z133" s="64"/>
    </row>
    <row r="134" spans="1:26">
      <c r="A134" s="46"/>
      <c r="B134" s="45"/>
      <c r="C134" s="67"/>
      <c r="D134" s="45"/>
      <c r="E134" s="45"/>
      <c r="F134" s="539">
        <f t="shared" si="6"/>
        <v>0</v>
      </c>
      <c r="G134" s="67" t="e">
        <f>VLOOKUP(F134,'Index (รายรับ)'!$E:$F,2,FALSE)</f>
        <v>#N/A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>
        <f t="shared" si="7"/>
        <v>0</v>
      </c>
      <c r="Y134" s="492" t="b">
        <f t="shared" si="5"/>
        <v>1</v>
      </c>
      <c r="Z134" s="64"/>
    </row>
    <row r="135" spans="1:26">
      <c r="A135" s="46"/>
      <c r="B135" s="45"/>
      <c r="C135" s="67"/>
      <c r="D135" s="45"/>
      <c r="E135" s="45"/>
      <c r="F135" s="539">
        <f t="shared" si="6"/>
        <v>0</v>
      </c>
      <c r="G135" s="67" t="e">
        <f>VLOOKUP(F135,'Index (รายรับ)'!$E:$F,2,FALSE)</f>
        <v>#N/A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>
        <f t="shared" si="7"/>
        <v>0</v>
      </c>
      <c r="Y135" s="492" t="b">
        <f t="shared" ref="Y135:Y198" si="8">X135=K135</f>
        <v>1</v>
      </c>
      <c r="Z135" s="64"/>
    </row>
    <row r="136" spans="1:26">
      <c r="A136" s="46"/>
      <c r="B136" s="45"/>
      <c r="C136" s="67"/>
      <c r="D136" s="45"/>
      <c r="E136" s="45"/>
      <c r="F136" s="539">
        <f t="shared" ref="F136:F199" si="9">E136</f>
        <v>0</v>
      </c>
      <c r="G136" s="67" t="e">
        <f>VLOOKUP(F136,'Index (รายรับ)'!$E:$F,2,FALSE)</f>
        <v>#N/A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>
        <f t="shared" si="7"/>
        <v>0</v>
      </c>
      <c r="Y136" s="492" t="b">
        <f t="shared" si="8"/>
        <v>1</v>
      </c>
      <c r="Z136" s="64"/>
    </row>
    <row r="137" spans="1:26">
      <c r="A137" s="46"/>
      <c r="B137" s="45"/>
      <c r="C137" s="67"/>
      <c r="D137" s="45"/>
      <c r="E137" s="45"/>
      <c r="F137" s="539">
        <f t="shared" si="9"/>
        <v>0</v>
      </c>
      <c r="G137" s="67" t="e">
        <f>VLOOKUP(F137,'Index (รายรับ)'!$E:$F,2,FALSE)</f>
        <v>#N/A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>
        <f t="shared" si="7"/>
        <v>0</v>
      </c>
      <c r="Y137" s="492" t="b">
        <f t="shared" si="8"/>
        <v>1</v>
      </c>
      <c r="Z137" s="64"/>
    </row>
    <row r="138" spans="1:26">
      <c r="A138" s="46"/>
      <c r="B138" s="45"/>
      <c r="C138" s="67"/>
      <c r="D138" s="45"/>
      <c r="E138" s="45"/>
      <c r="F138" s="539">
        <f t="shared" si="9"/>
        <v>0</v>
      </c>
      <c r="G138" s="67" t="e">
        <f>VLOOKUP(F138,'Index (รายรับ)'!$E:$F,2,FALSE)</f>
        <v>#N/A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>
        <f t="shared" si="7"/>
        <v>0</v>
      </c>
      <c r="Y138" s="492" t="b">
        <f t="shared" si="8"/>
        <v>1</v>
      </c>
      <c r="Z138" s="64"/>
    </row>
    <row r="139" spans="1:26">
      <c r="A139" s="46"/>
      <c r="B139" s="45"/>
      <c r="C139" s="67"/>
      <c r="D139" s="45"/>
      <c r="E139" s="45"/>
      <c r="F139" s="539">
        <f t="shared" si="9"/>
        <v>0</v>
      </c>
      <c r="G139" s="67" t="e">
        <f>VLOOKUP(F139,'Index (รายรับ)'!$E:$F,2,FALSE)</f>
        <v>#N/A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>
        <f t="shared" si="7"/>
        <v>0</v>
      </c>
      <c r="Y139" s="492" t="b">
        <f t="shared" si="8"/>
        <v>1</v>
      </c>
      <c r="Z139" s="64"/>
    </row>
    <row r="140" spans="1:26">
      <c r="A140" s="46"/>
      <c r="B140" s="45"/>
      <c r="C140" s="67"/>
      <c r="D140" s="45"/>
      <c r="E140" s="45"/>
      <c r="F140" s="539">
        <f t="shared" si="9"/>
        <v>0</v>
      </c>
      <c r="G140" s="67" t="e">
        <f>VLOOKUP(F140,'Index (รายรับ)'!$E:$F,2,FALSE)</f>
        <v>#N/A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>
        <f t="shared" si="7"/>
        <v>0</v>
      </c>
      <c r="Y140" s="492" t="b">
        <f t="shared" si="8"/>
        <v>1</v>
      </c>
      <c r="Z140" s="64"/>
    </row>
    <row r="141" spans="1:26">
      <c r="A141" s="46"/>
      <c r="B141" s="45"/>
      <c r="C141" s="67"/>
      <c r="D141" s="45"/>
      <c r="E141" s="45"/>
      <c r="F141" s="539">
        <f t="shared" si="9"/>
        <v>0</v>
      </c>
      <c r="G141" s="67" t="e">
        <f>VLOOKUP(F141,'Index (รายรับ)'!$E:$F,2,FALSE)</f>
        <v>#N/A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>
        <f t="shared" si="7"/>
        <v>0</v>
      </c>
      <c r="Y141" s="492" t="b">
        <f t="shared" si="8"/>
        <v>1</v>
      </c>
      <c r="Z141" s="64"/>
    </row>
    <row r="142" spans="1:26">
      <c r="A142" s="46"/>
      <c r="B142" s="45"/>
      <c r="C142" s="67"/>
      <c r="D142" s="45"/>
      <c r="E142" s="45"/>
      <c r="F142" s="539">
        <f t="shared" si="9"/>
        <v>0</v>
      </c>
      <c r="G142" s="67" t="e">
        <f>VLOOKUP(F142,'Index (รายรับ)'!$E:$F,2,FALSE)</f>
        <v>#N/A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>
        <f t="shared" si="7"/>
        <v>0</v>
      </c>
      <c r="Y142" s="492" t="b">
        <f t="shared" si="8"/>
        <v>1</v>
      </c>
      <c r="Z142" s="64"/>
    </row>
    <row r="143" spans="1:26">
      <c r="A143" s="46"/>
      <c r="B143" s="45"/>
      <c r="C143" s="67"/>
      <c r="D143" s="45"/>
      <c r="E143" s="45"/>
      <c r="F143" s="539">
        <f t="shared" si="9"/>
        <v>0</v>
      </c>
      <c r="G143" s="67" t="e">
        <f>VLOOKUP(F143,'Index (รายรับ)'!$E:$F,2,FALSE)</f>
        <v>#N/A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>
        <f t="shared" si="7"/>
        <v>0</v>
      </c>
      <c r="Y143" s="492" t="b">
        <f t="shared" si="8"/>
        <v>1</v>
      </c>
      <c r="Z143" s="64"/>
    </row>
    <row r="144" spans="1:26">
      <c r="A144" s="46"/>
      <c r="B144" s="45"/>
      <c r="C144" s="67"/>
      <c r="D144" s="45"/>
      <c r="E144" s="45"/>
      <c r="F144" s="539">
        <f t="shared" si="9"/>
        <v>0</v>
      </c>
      <c r="G144" s="67" t="e">
        <f>VLOOKUP(F144,'Index (รายรับ)'!$E:$F,2,FALSE)</f>
        <v>#N/A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>
        <f t="shared" si="7"/>
        <v>0</v>
      </c>
      <c r="Y144" s="492" t="b">
        <f t="shared" si="8"/>
        <v>1</v>
      </c>
      <c r="Z144" s="64"/>
    </row>
    <row r="145" spans="1:26">
      <c r="A145" s="46"/>
      <c r="B145" s="45"/>
      <c r="C145" s="67"/>
      <c r="D145" s="45"/>
      <c r="E145" s="45"/>
      <c r="F145" s="539">
        <f t="shared" si="9"/>
        <v>0</v>
      </c>
      <c r="G145" s="67" t="e">
        <f>VLOOKUP(F145,'Index (รายรับ)'!$E:$F,2,FALSE)</f>
        <v>#N/A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>
        <f t="shared" si="7"/>
        <v>0</v>
      </c>
      <c r="Y145" s="492" t="b">
        <f t="shared" si="8"/>
        <v>1</v>
      </c>
      <c r="Z145" s="64"/>
    </row>
    <row r="146" spans="1:26">
      <c r="A146" s="46"/>
      <c r="B146" s="45"/>
      <c r="C146" s="67"/>
      <c r="D146" s="45"/>
      <c r="E146" s="45"/>
      <c r="F146" s="539">
        <f t="shared" si="9"/>
        <v>0</v>
      </c>
      <c r="G146" s="67" t="e">
        <f>VLOOKUP(F146,'Index (รายรับ)'!$E:$F,2,FALSE)</f>
        <v>#N/A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>
        <f t="shared" si="7"/>
        <v>0</v>
      </c>
      <c r="Y146" s="492" t="b">
        <f t="shared" si="8"/>
        <v>1</v>
      </c>
      <c r="Z146" s="64"/>
    </row>
    <row r="147" spans="1:26">
      <c r="A147" s="46"/>
      <c r="B147" s="45"/>
      <c r="C147" s="67"/>
      <c r="D147" s="45"/>
      <c r="E147" s="45"/>
      <c r="F147" s="539">
        <f t="shared" si="9"/>
        <v>0</v>
      </c>
      <c r="G147" s="67" t="e">
        <f>VLOOKUP(F147,'Index (รายรับ)'!$E:$F,2,FALSE)</f>
        <v>#N/A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>
        <f t="shared" si="7"/>
        <v>0</v>
      </c>
      <c r="Y147" s="492" t="b">
        <f t="shared" si="8"/>
        <v>1</v>
      </c>
      <c r="Z147" s="64"/>
    </row>
    <row r="148" spans="1:26">
      <c r="A148" s="46"/>
      <c r="B148" s="45"/>
      <c r="C148" s="67"/>
      <c r="D148" s="45"/>
      <c r="E148" s="45"/>
      <c r="F148" s="539">
        <f t="shared" si="9"/>
        <v>0</v>
      </c>
      <c r="G148" s="67" t="e">
        <f>VLOOKUP(F148,'Index (รายรับ)'!$E:$F,2,FALSE)</f>
        <v>#N/A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>
        <f t="shared" si="7"/>
        <v>0</v>
      </c>
      <c r="Y148" s="492" t="b">
        <f t="shared" si="8"/>
        <v>1</v>
      </c>
      <c r="Z148" s="64"/>
    </row>
    <row r="149" spans="1:26">
      <c r="A149" s="46"/>
      <c r="B149" s="45"/>
      <c r="C149" s="67"/>
      <c r="D149" s="45"/>
      <c r="E149" s="45"/>
      <c r="F149" s="539">
        <f t="shared" si="9"/>
        <v>0</v>
      </c>
      <c r="G149" s="67" t="e">
        <f>VLOOKUP(F149,'Index (รายรับ)'!$E:$F,2,FALSE)</f>
        <v>#N/A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>
        <f t="shared" si="7"/>
        <v>0</v>
      </c>
      <c r="Y149" s="492" t="b">
        <f t="shared" si="8"/>
        <v>1</v>
      </c>
      <c r="Z149" s="64"/>
    </row>
    <row r="150" spans="1:26">
      <c r="A150" s="46"/>
      <c r="B150" s="45"/>
      <c r="C150" s="67"/>
      <c r="D150" s="45"/>
      <c r="E150" s="45"/>
      <c r="F150" s="539">
        <f t="shared" si="9"/>
        <v>0</v>
      </c>
      <c r="G150" s="67" t="e">
        <f>VLOOKUP(F150,'Index (รายรับ)'!$E:$F,2,FALSE)</f>
        <v>#N/A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>
        <f t="shared" si="7"/>
        <v>0</v>
      </c>
      <c r="Y150" s="492" t="b">
        <f t="shared" si="8"/>
        <v>1</v>
      </c>
      <c r="Z150" s="64"/>
    </row>
    <row r="151" spans="1:26">
      <c r="A151" s="46"/>
      <c r="B151" s="45"/>
      <c r="C151" s="67"/>
      <c r="D151" s="45"/>
      <c r="E151" s="45"/>
      <c r="F151" s="539">
        <f t="shared" si="9"/>
        <v>0</v>
      </c>
      <c r="G151" s="67" t="e">
        <f>VLOOKUP(F151,'Index (รายรับ)'!$E:$F,2,FALSE)</f>
        <v>#N/A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>
        <f t="shared" si="7"/>
        <v>0</v>
      </c>
      <c r="Y151" s="492" t="b">
        <f t="shared" si="8"/>
        <v>1</v>
      </c>
      <c r="Z151" s="64"/>
    </row>
    <row r="152" spans="1:26">
      <c r="A152" s="46"/>
      <c r="B152" s="45"/>
      <c r="C152" s="67"/>
      <c r="D152" s="45"/>
      <c r="E152" s="45"/>
      <c r="F152" s="539">
        <f t="shared" si="9"/>
        <v>0</v>
      </c>
      <c r="G152" s="67" t="e">
        <f>VLOOKUP(F152,'Index (รายรับ)'!$E:$F,2,FALSE)</f>
        <v>#N/A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>
        <f t="shared" si="7"/>
        <v>0</v>
      </c>
      <c r="Y152" s="492" t="b">
        <f t="shared" si="8"/>
        <v>1</v>
      </c>
      <c r="Z152" s="64"/>
    </row>
    <row r="153" spans="1:26">
      <c r="A153" s="46"/>
      <c r="B153" s="45"/>
      <c r="C153" s="67"/>
      <c r="D153" s="45"/>
      <c r="E153" s="45"/>
      <c r="F153" s="539">
        <f t="shared" si="9"/>
        <v>0</v>
      </c>
      <c r="G153" s="67" t="e">
        <f>VLOOKUP(F153,'Index (รายรับ)'!$E:$F,2,FALSE)</f>
        <v>#N/A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>
        <f t="shared" si="7"/>
        <v>0</v>
      </c>
      <c r="Y153" s="492" t="b">
        <f t="shared" si="8"/>
        <v>1</v>
      </c>
      <c r="Z153" s="64"/>
    </row>
    <row r="154" spans="1:26">
      <c r="A154" s="46"/>
      <c r="B154" s="45"/>
      <c r="C154" s="67"/>
      <c r="D154" s="45"/>
      <c r="E154" s="45"/>
      <c r="F154" s="539">
        <f t="shared" si="9"/>
        <v>0</v>
      </c>
      <c r="G154" s="67" t="e">
        <f>VLOOKUP(F154,'Index (รายรับ)'!$E:$F,2,FALSE)</f>
        <v>#N/A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>
        <f t="shared" si="7"/>
        <v>0</v>
      </c>
      <c r="Y154" s="492" t="b">
        <f t="shared" si="8"/>
        <v>1</v>
      </c>
      <c r="Z154" s="64"/>
    </row>
    <row r="155" spans="1:26">
      <c r="A155" s="46"/>
      <c r="B155" s="45"/>
      <c r="C155" s="67"/>
      <c r="D155" s="45"/>
      <c r="E155" s="45"/>
      <c r="F155" s="539">
        <f t="shared" si="9"/>
        <v>0</v>
      </c>
      <c r="G155" s="67" t="e">
        <f>VLOOKUP(F155,'Index (รายรับ)'!$E:$F,2,FALSE)</f>
        <v>#N/A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>
        <f t="shared" si="7"/>
        <v>0</v>
      </c>
      <c r="Y155" s="492" t="b">
        <f t="shared" si="8"/>
        <v>1</v>
      </c>
      <c r="Z155" s="64"/>
    </row>
    <row r="156" spans="1:26">
      <c r="A156" s="46"/>
      <c r="B156" s="45"/>
      <c r="C156" s="67"/>
      <c r="D156" s="45"/>
      <c r="E156" s="45"/>
      <c r="F156" s="539">
        <f t="shared" si="9"/>
        <v>0</v>
      </c>
      <c r="G156" s="67" t="e">
        <f>VLOOKUP(F156,'Index (รายรับ)'!$E:$F,2,FALSE)</f>
        <v>#N/A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>
        <f t="shared" si="7"/>
        <v>0</v>
      </c>
      <c r="Y156" s="492" t="b">
        <f t="shared" si="8"/>
        <v>1</v>
      </c>
      <c r="Z156" s="64"/>
    </row>
    <row r="157" spans="1:26">
      <c r="A157" s="46"/>
      <c r="B157" s="45"/>
      <c r="C157" s="67"/>
      <c r="D157" s="45"/>
      <c r="E157" s="45"/>
      <c r="F157" s="539">
        <f t="shared" si="9"/>
        <v>0</v>
      </c>
      <c r="G157" s="67" t="e">
        <f>VLOOKUP(F157,'Index (รายรับ)'!$E:$F,2,FALSE)</f>
        <v>#N/A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>
        <f t="shared" si="7"/>
        <v>0</v>
      </c>
      <c r="Y157" s="492" t="b">
        <f t="shared" si="8"/>
        <v>1</v>
      </c>
      <c r="Z157" s="64"/>
    </row>
    <row r="158" spans="1:26">
      <c r="A158" s="46"/>
      <c r="B158" s="45"/>
      <c r="C158" s="67"/>
      <c r="D158" s="45"/>
      <c r="E158" s="45"/>
      <c r="F158" s="539">
        <f t="shared" si="9"/>
        <v>0</v>
      </c>
      <c r="G158" s="67" t="e">
        <f>VLOOKUP(F158,'Index (รายรับ)'!$E:$F,2,FALSE)</f>
        <v>#N/A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>
        <f t="shared" si="7"/>
        <v>0</v>
      </c>
      <c r="Y158" s="492" t="b">
        <f t="shared" si="8"/>
        <v>1</v>
      </c>
      <c r="Z158" s="64"/>
    </row>
    <row r="159" spans="1:26">
      <c r="A159" s="46"/>
      <c r="B159" s="45"/>
      <c r="C159" s="67"/>
      <c r="D159" s="45"/>
      <c r="E159" s="45"/>
      <c r="F159" s="539">
        <f t="shared" si="9"/>
        <v>0</v>
      </c>
      <c r="G159" s="67" t="e">
        <f>VLOOKUP(F159,'Index (รายรับ)'!$E:$F,2,FALSE)</f>
        <v>#N/A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>
        <f t="shared" si="7"/>
        <v>0</v>
      </c>
      <c r="Y159" s="492" t="b">
        <f t="shared" si="8"/>
        <v>1</v>
      </c>
      <c r="Z159" s="64"/>
    </row>
    <row r="160" spans="1:26">
      <c r="A160" s="46"/>
      <c r="B160" s="45"/>
      <c r="C160" s="67"/>
      <c r="D160" s="45"/>
      <c r="E160" s="45"/>
      <c r="F160" s="539">
        <f t="shared" si="9"/>
        <v>0</v>
      </c>
      <c r="G160" s="67" t="e">
        <f>VLOOKUP(F160,'Index (รายรับ)'!$E:$F,2,FALSE)</f>
        <v>#N/A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>
        <f t="shared" si="7"/>
        <v>0</v>
      </c>
      <c r="Y160" s="492" t="b">
        <f t="shared" si="8"/>
        <v>1</v>
      </c>
      <c r="Z160" s="64"/>
    </row>
    <row r="161" spans="1:26">
      <c r="A161" s="46"/>
      <c r="B161" s="45"/>
      <c r="C161" s="67"/>
      <c r="D161" s="45"/>
      <c r="E161" s="45"/>
      <c r="F161" s="539">
        <f t="shared" si="9"/>
        <v>0</v>
      </c>
      <c r="G161" s="67" t="e">
        <f>VLOOKUP(F161,'Index (รายรับ)'!$E:$F,2,FALSE)</f>
        <v>#N/A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>
        <f t="shared" si="7"/>
        <v>0</v>
      </c>
      <c r="Y161" s="492" t="b">
        <f t="shared" si="8"/>
        <v>1</v>
      </c>
      <c r="Z161" s="64"/>
    </row>
    <row r="162" spans="1:26">
      <c r="A162" s="46"/>
      <c r="B162" s="45"/>
      <c r="C162" s="67"/>
      <c r="D162" s="45"/>
      <c r="E162" s="45"/>
      <c r="F162" s="539">
        <f t="shared" si="9"/>
        <v>0</v>
      </c>
      <c r="G162" s="67" t="e">
        <f>VLOOKUP(F162,'Index (รายรับ)'!$E:$F,2,FALSE)</f>
        <v>#N/A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>
        <f t="shared" si="7"/>
        <v>0</v>
      </c>
      <c r="Y162" s="492" t="b">
        <f t="shared" si="8"/>
        <v>1</v>
      </c>
      <c r="Z162" s="64"/>
    </row>
    <row r="163" spans="1:26">
      <c r="A163" s="46"/>
      <c r="B163" s="45"/>
      <c r="C163" s="67"/>
      <c r="D163" s="45"/>
      <c r="E163" s="45"/>
      <c r="F163" s="539">
        <f t="shared" si="9"/>
        <v>0</v>
      </c>
      <c r="G163" s="67" t="e">
        <f>VLOOKUP(F163,'Index (รายรับ)'!$E:$F,2,FALSE)</f>
        <v>#N/A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>
        <f t="shared" si="7"/>
        <v>0</v>
      </c>
      <c r="Y163" s="492" t="b">
        <f t="shared" si="8"/>
        <v>1</v>
      </c>
      <c r="Z163" s="64"/>
    </row>
    <row r="164" spans="1:26">
      <c r="A164" s="46"/>
      <c r="B164" s="45"/>
      <c r="C164" s="67"/>
      <c r="D164" s="45"/>
      <c r="E164" s="45"/>
      <c r="F164" s="539">
        <f t="shared" si="9"/>
        <v>0</v>
      </c>
      <c r="G164" s="67" t="e">
        <f>VLOOKUP(F164,'Index (รายรับ)'!$E:$F,2,FALSE)</f>
        <v>#N/A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>
        <f t="shared" si="7"/>
        <v>0</v>
      </c>
      <c r="Y164" s="492" t="b">
        <f t="shared" si="8"/>
        <v>1</v>
      </c>
      <c r="Z164" s="64"/>
    </row>
    <row r="165" spans="1:26">
      <c r="A165" s="46"/>
      <c r="B165" s="45"/>
      <c r="C165" s="67"/>
      <c r="D165" s="45"/>
      <c r="E165" s="45"/>
      <c r="F165" s="539">
        <f t="shared" si="9"/>
        <v>0</v>
      </c>
      <c r="G165" s="67" t="e">
        <f>VLOOKUP(F165,'Index (รายรับ)'!$E:$F,2,FALSE)</f>
        <v>#N/A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>
        <f t="shared" si="7"/>
        <v>0</v>
      </c>
      <c r="Y165" s="492" t="b">
        <f t="shared" si="8"/>
        <v>1</v>
      </c>
      <c r="Z165" s="64"/>
    </row>
    <row r="166" spans="1:26">
      <c r="A166" s="46"/>
      <c r="B166" s="45"/>
      <c r="C166" s="67"/>
      <c r="D166" s="45"/>
      <c r="E166" s="45"/>
      <c r="F166" s="539">
        <f t="shared" si="9"/>
        <v>0</v>
      </c>
      <c r="G166" s="67" t="e">
        <f>VLOOKUP(F166,'Index (รายรับ)'!$E:$F,2,FALSE)</f>
        <v>#N/A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>
        <f t="shared" si="7"/>
        <v>0</v>
      </c>
      <c r="Y166" s="492" t="b">
        <f t="shared" si="8"/>
        <v>1</v>
      </c>
      <c r="Z166" s="64"/>
    </row>
    <row r="167" spans="1:26">
      <c r="A167" s="46"/>
      <c r="B167" s="45"/>
      <c r="C167" s="67"/>
      <c r="D167" s="45"/>
      <c r="E167" s="45"/>
      <c r="F167" s="539">
        <f t="shared" si="9"/>
        <v>0</v>
      </c>
      <c r="G167" s="67" t="e">
        <f>VLOOKUP(F167,'Index (รายรับ)'!$E:$F,2,FALSE)</f>
        <v>#N/A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>
        <f t="shared" si="7"/>
        <v>0</v>
      </c>
      <c r="Y167" s="492" t="b">
        <f t="shared" si="8"/>
        <v>1</v>
      </c>
      <c r="Z167" s="64"/>
    </row>
    <row r="168" spans="1:26">
      <c r="A168" s="46"/>
      <c r="B168" s="45"/>
      <c r="C168" s="67"/>
      <c r="D168" s="45"/>
      <c r="E168" s="45"/>
      <c r="F168" s="539">
        <f t="shared" si="9"/>
        <v>0</v>
      </c>
      <c r="G168" s="67" t="e">
        <f>VLOOKUP(F168,'Index (รายรับ)'!$E:$F,2,FALSE)</f>
        <v>#N/A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>
        <f t="shared" si="7"/>
        <v>0</v>
      </c>
      <c r="Y168" s="492" t="b">
        <f t="shared" si="8"/>
        <v>1</v>
      </c>
      <c r="Z168" s="64"/>
    </row>
    <row r="169" spans="1:26">
      <c r="A169" s="46"/>
      <c r="B169" s="45"/>
      <c r="C169" s="67"/>
      <c r="D169" s="45"/>
      <c r="E169" s="45"/>
      <c r="F169" s="539">
        <f t="shared" si="9"/>
        <v>0</v>
      </c>
      <c r="G169" s="67" t="e">
        <f>VLOOKUP(F169,'Index (รายรับ)'!$E:$F,2,FALSE)</f>
        <v>#N/A</v>
      </c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>
        <f t="shared" si="7"/>
        <v>0</v>
      </c>
      <c r="Y169" s="492" t="b">
        <f t="shared" si="8"/>
        <v>1</v>
      </c>
      <c r="Z169" s="64"/>
    </row>
    <row r="170" spans="1:26">
      <c r="A170" s="46"/>
      <c r="B170" s="45"/>
      <c r="C170" s="67"/>
      <c r="D170" s="45"/>
      <c r="E170" s="45"/>
      <c r="F170" s="539">
        <f t="shared" si="9"/>
        <v>0</v>
      </c>
      <c r="G170" s="67" t="e">
        <f>VLOOKUP(F170,'Index (รายรับ)'!$E:$F,2,FALSE)</f>
        <v>#N/A</v>
      </c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>
        <f t="shared" si="7"/>
        <v>0</v>
      </c>
      <c r="Y170" s="492" t="b">
        <f t="shared" si="8"/>
        <v>1</v>
      </c>
      <c r="Z170" s="64"/>
    </row>
    <row r="171" spans="1:26">
      <c r="A171" s="46"/>
      <c r="B171" s="45"/>
      <c r="C171" s="67"/>
      <c r="D171" s="45"/>
      <c r="E171" s="45"/>
      <c r="F171" s="539">
        <f t="shared" si="9"/>
        <v>0</v>
      </c>
      <c r="G171" s="67" t="e">
        <f>VLOOKUP(F171,'Index (รายรับ)'!$E:$F,2,FALSE)</f>
        <v>#N/A</v>
      </c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>
        <f t="shared" si="7"/>
        <v>0</v>
      </c>
      <c r="Y171" s="492" t="b">
        <f t="shared" si="8"/>
        <v>1</v>
      </c>
      <c r="Z171" s="64"/>
    </row>
    <row r="172" spans="1:26">
      <c r="A172" s="46"/>
      <c r="B172" s="45"/>
      <c r="C172" s="67"/>
      <c r="D172" s="45"/>
      <c r="E172" s="45"/>
      <c r="F172" s="539">
        <f t="shared" si="9"/>
        <v>0</v>
      </c>
      <c r="G172" s="67" t="e">
        <f>VLOOKUP(F172,'Index (รายรับ)'!$E:$F,2,FALSE)</f>
        <v>#N/A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>
        <f t="shared" si="7"/>
        <v>0</v>
      </c>
      <c r="Y172" s="492" t="b">
        <f t="shared" si="8"/>
        <v>1</v>
      </c>
      <c r="Z172" s="64"/>
    </row>
    <row r="173" spans="1:26">
      <c r="A173" s="46"/>
      <c r="B173" s="45"/>
      <c r="C173" s="67"/>
      <c r="D173" s="45"/>
      <c r="E173" s="45"/>
      <c r="F173" s="539">
        <f t="shared" si="9"/>
        <v>0</v>
      </c>
      <c r="G173" s="67" t="e">
        <f>VLOOKUP(F173,'Index (รายรับ)'!$E:$F,2,FALSE)</f>
        <v>#N/A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>
        <f t="shared" si="7"/>
        <v>0</v>
      </c>
      <c r="Y173" s="492" t="b">
        <f t="shared" si="8"/>
        <v>1</v>
      </c>
      <c r="Z173" s="64"/>
    </row>
    <row r="174" spans="1:26">
      <c r="A174" s="46"/>
      <c r="B174" s="45"/>
      <c r="C174" s="67"/>
      <c r="D174" s="45"/>
      <c r="E174" s="45"/>
      <c r="F174" s="539">
        <f t="shared" si="9"/>
        <v>0</v>
      </c>
      <c r="G174" s="67" t="e">
        <f>VLOOKUP(F174,'Index (รายรับ)'!$E:$F,2,FALSE)</f>
        <v>#N/A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>
        <f t="shared" si="7"/>
        <v>0</v>
      </c>
      <c r="Y174" s="492" t="b">
        <f t="shared" si="8"/>
        <v>1</v>
      </c>
      <c r="Z174" s="64"/>
    </row>
    <row r="175" spans="1:26">
      <c r="A175" s="46"/>
      <c r="B175" s="45"/>
      <c r="C175" s="67"/>
      <c r="D175" s="45"/>
      <c r="E175" s="45"/>
      <c r="F175" s="539">
        <f t="shared" si="9"/>
        <v>0</v>
      </c>
      <c r="G175" s="67" t="e">
        <f>VLOOKUP(F175,'Index (รายรับ)'!$E:$F,2,FALSE)</f>
        <v>#N/A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>
        <f t="shared" si="7"/>
        <v>0</v>
      </c>
      <c r="Y175" s="492" t="b">
        <f t="shared" si="8"/>
        <v>1</v>
      </c>
      <c r="Z175" s="64"/>
    </row>
    <row r="176" spans="1:26">
      <c r="A176" s="46"/>
      <c r="B176" s="45"/>
      <c r="C176" s="67"/>
      <c r="D176" s="45"/>
      <c r="E176" s="45"/>
      <c r="F176" s="539">
        <f t="shared" si="9"/>
        <v>0</v>
      </c>
      <c r="G176" s="67" t="e">
        <f>VLOOKUP(F176,'Index (รายรับ)'!$E:$F,2,FALSE)</f>
        <v>#N/A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>
        <f t="shared" si="7"/>
        <v>0</v>
      </c>
      <c r="Y176" s="492" t="b">
        <f t="shared" si="8"/>
        <v>1</v>
      </c>
      <c r="Z176" s="64"/>
    </row>
    <row r="177" spans="1:26">
      <c r="A177" s="46"/>
      <c r="B177" s="45"/>
      <c r="C177" s="67"/>
      <c r="D177" s="45"/>
      <c r="E177" s="45"/>
      <c r="F177" s="539">
        <f t="shared" si="9"/>
        <v>0</v>
      </c>
      <c r="G177" s="67" t="e">
        <f>VLOOKUP(F177,'Index (รายรับ)'!$E:$F,2,FALSE)</f>
        <v>#N/A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>
        <f t="shared" si="7"/>
        <v>0</v>
      </c>
      <c r="Y177" s="492" t="b">
        <f t="shared" si="8"/>
        <v>1</v>
      </c>
      <c r="Z177" s="64"/>
    </row>
    <row r="178" spans="1:26">
      <c r="A178" s="46"/>
      <c r="B178" s="45"/>
      <c r="C178" s="67"/>
      <c r="D178" s="45"/>
      <c r="E178" s="45"/>
      <c r="F178" s="539">
        <f t="shared" si="9"/>
        <v>0</v>
      </c>
      <c r="G178" s="67" t="e">
        <f>VLOOKUP(F178,'Index (รายรับ)'!$E:$F,2,FALSE)</f>
        <v>#N/A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>
        <f t="shared" ref="X178:X200" si="10">SUM(L178:W178)</f>
        <v>0</v>
      </c>
      <c r="Y178" s="492" t="b">
        <f t="shared" si="8"/>
        <v>1</v>
      </c>
      <c r="Z178" s="64"/>
    </row>
    <row r="179" spans="1:26">
      <c r="A179" s="46"/>
      <c r="B179" s="45"/>
      <c r="C179" s="67"/>
      <c r="D179" s="45"/>
      <c r="E179" s="45"/>
      <c r="F179" s="539">
        <f t="shared" si="9"/>
        <v>0</v>
      </c>
      <c r="G179" s="67" t="e">
        <f>VLOOKUP(F179,'Index (รายรับ)'!$E:$F,2,FALSE)</f>
        <v>#N/A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>
        <f t="shared" si="10"/>
        <v>0</v>
      </c>
      <c r="Y179" s="492" t="b">
        <f t="shared" si="8"/>
        <v>1</v>
      </c>
      <c r="Z179" s="64"/>
    </row>
    <row r="180" spans="1:26">
      <c r="A180" s="46"/>
      <c r="B180" s="45"/>
      <c r="C180" s="67"/>
      <c r="D180" s="45"/>
      <c r="E180" s="45"/>
      <c r="F180" s="539">
        <f t="shared" si="9"/>
        <v>0</v>
      </c>
      <c r="G180" s="67" t="e">
        <f>VLOOKUP(F180,'Index (รายรับ)'!$E:$F,2,FALSE)</f>
        <v>#N/A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>
        <f t="shared" si="10"/>
        <v>0</v>
      </c>
      <c r="Y180" s="492" t="b">
        <f t="shared" si="8"/>
        <v>1</v>
      </c>
      <c r="Z180" s="64"/>
    </row>
    <row r="181" spans="1:26">
      <c r="A181" s="46"/>
      <c r="B181" s="45"/>
      <c r="C181" s="67"/>
      <c r="D181" s="45"/>
      <c r="E181" s="45"/>
      <c r="F181" s="539">
        <f t="shared" si="9"/>
        <v>0</v>
      </c>
      <c r="G181" s="67" t="e">
        <f>VLOOKUP(F181,'Index (รายรับ)'!$E:$F,2,FALSE)</f>
        <v>#N/A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>
        <f t="shared" si="10"/>
        <v>0</v>
      </c>
      <c r="Y181" s="492" t="b">
        <f t="shared" si="8"/>
        <v>1</v>
      </c>
      <c r="Z181" s="64"/>
    </row>
    <row r="182" spans="1:26">
      <c r="A182" s="46"/>
      <c r="B182" s="45"/>
      <c r="C182" s="67"/>
      <c r="D182" s="45"/>
      <c r="E182" s="45"/>
      <c r="F182" s="539">
        <f t="shared" si="9"/>
        <v>0</v>
      </c>
      <c r="G182" s="67" t="e">
        <f>VLOOKUP(F182,'Index (รายรับ)'!$E:$F,2,FALSE)</f>
        <v>#N/A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>
        <f t="shared" si="10"/>
        <v>0</v>
      </c>
      <c r="Y182" s="492" t="b">
        <f t="shared" si="8"/>
        <v>1</v>
      </c>
      <c r="Z182" s="64"/>
    </row>
    <row r="183" spans="1:26">
      <c r="A183" s="46"/>
      <c r="B183" s="45"/>
      <c r="C183" s="67"/>
      <c r="D183" s="45"/>
      <c r="E183" s="45"/>
      <c r="F183" s="539">
        <f t="shared" si="9"/>
        <v>0</v>
      </c>
      <c r="G183" s="67" t="e">
        <f>VLOOKUP(F183,'Index (รายรับ)'!$E:$F,2,FALSE)</f>
        <v>#N/A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>
        <f t="shared" si="10"/>
        <v>0</v>
      </c>
      <c r="Y183" s="492" t="b">
        <f t="shared" si="8"/>
        <v>1</v>
      </c>
      <c r="Z183" s="64"/>
    </row>
    <row r="184" spans="1:26">
      <c r="A184" s="46"/>
      <c r="B184" s="45"/>
      <c r="C184" s="67"/>
      <c r="D184" s="45"/>
      <c r="E184" s="45"/>
      <c r="F184" s="539">
        <f t="shared" si="9"/>
        <v>0</v>
      </c>
      <c r="G184" s="67" t="e">
        <f>VLOOKUP(F184,'Index (รายรับ)'!$E:$F,2,FALSE)</f>
        <v>#N/A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>
        <f t="shared" si="10"/>
        <v>0</v>
      </c>
      <c r="Y184" s="492" t="b">
        <f t="shared" si="8"/>
        <v>1</v>
      </c>
      <c r="Z184" s="64"/>
    </row>
    <row r="185" spans="1:26">
      <c r="A185" s="46"/>
      <c r="B185" s="45"/>
      <c r="C185" s="67"/>
      <c r="D185" s="45"/>
      <c r="E185" s="45"/>
      <c r="F185" s="539">
        <f t="shared" si="9"/>
        <v>0</v>
      </c>
      <c r="G185" s="67" t="e">
        <f>VLOOKUP(F185,'Index (รายรับ)'!$E:$F,2,FALSE)</f>
        <v>#N/A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>
        <f t="shared" si="10"/>
        <v>0</v>
      </c>
      <c r="Y185" s="492" t="b">
        <f t="shared" si="8"/>
        <v>1</v>
      </c>
      <c r="Z185" s="64"/>
    </row>
    <row r="186" spans="1:26">
      <c r="A186" s="46"/>
      <c r="B186" s="45"/>
      <c r="C186" s="67"/>
      <c r="D186" s="45"/>
      <c r="E186" s="45"/>
      <c r="F186" s="539">
        <f t="shared" si="9"/>
        <v>0</v>
      </c>
      <c r="G186" s="67" t="e">
        <f>VLOOKUP(F186,'Index (รายรับ)'!$E:$F,2,FALSE)</f>
        <v>#N/A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>
        <f t="shared" si="10"/>
        <v>0</v>
      </c>
      <c r="Y186" s="492" t="b">
        <f t="shared" si="8"/>
        <v>1</v>
      </c>
      <c r="Z186" s="64"/>
    </row>
    <row r="187" spans="1:26">
      <c r="A187" s="46"/>
      <c r="B187" s="45"/>
      <c r="C187" s="67"/>
      <c r="D187" s="45"/>
      <c r="E187" s="45"/>
      <c r="F187" s="539">
        <f t="shared" si="9"/>
        <v>0</v>
      </c>
      <c r="G187" s="67" t="e">
        <f>VLOOKUP(F187,'Index (รายรับ)'!$E:$F,2,FALSE)</f>
        <v>#N/A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>
        <f t="shared" si="10"/>
        <v>0</v>
      </c>
      <c r="Y187" s="492" t="b">
        <f t="shared" si="8"/>
        <v>1</v>
      </c>
      <c r="Z187" s="64"/>
    </row>
    <row r="188" spans="1:26">
      <c r="A188" s="46"/>
      <c r="B188" s="45"/>
      <c r="C188" s="67"/>
      <c r="D188" s="45"/>
      <c r="E188" s="45"/>
      <c r="F188" s="539">
        <f t="shared" si="9"/>
        <v>0</v>
      </c>
      <c r="G188" s="67" t="e">
        <f>VLOOKUP(F188,'Index (รายรับ)'!$E:$F,2,FALSE)</f>
        <v>#N/A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>
        <f t="shared" si="10"/>
        <v>0</v>
      </c>
      <c r="Y188" s="492" t="b">
        <f t="shared" si="8"/>
        <v>1</v>
      </c>
      <c r="Z188" s="64"/>
    </row>
    <row r="189" spans="1:26">
      <c r="A189" s="46"/>
      <c r="B189" s="45"/>
      <c r="C189" s="67"/>
      <c r="D189" s="45"/>
      <c r="E189" s="45"/>
      <c r="F189" s="539">
        <f t="shared" si="9"/>
        <v>0</v>
      </c>
      <c r="G189" s="67" t="e">
        <f>VLOOKUP(F189,'Index (รายรับ)'!$E:$F,2,FALSE)</f>
        <v>#N/A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>
        <f t="shared" si="10"/>
        <v>0</v>
      </c>
      <c r="Y189" s="492" t="b">
        <f t="shared" si="8"/>
        <v>1</v>
      </c>
      <c r="Z189" s="64"/>
    </row>
    <row r="190" spans="1:26">
      <c r="A190" s="46"/>
      <c r="B190" s="45"/>
      <c r="C190" s="67"/>
      <c r="D190" s="45"/>
      <c r="E190" s="45"/>
      <c r="F190" s="539">
        <f t="shared" si="9"/>
        <v>0</v>
      </c>
      <c r="G190" s="67" t="e">
        <f>VLOOKUP(F190,'Index (รายรับ)'!$E:$F,2,FALSE)</f>
        <v>#N/A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>
        <f t="shared" si="10"/>
        <v>0</v>
      </c>
      <c r="Y190" s="492" t="b">
        <f t="shared" si="8"/>
        <v>1</v>
      </c>
      <c r="Z190" s="64"/>
    </row>
    <row r="191" spans="1:26">
      <c r="A191" s="46"/>
      <c r="B191" s="45"/>
      <c r="C191" s="67"/>
      <c r="D191" s="45"/>
      <c r="E191" s="45"/>
      <c r="F191" s="539">
        <f t="shared" si="9"/>
        <v>0</v>
      </c>
      <c r="G191" s="67" t="e">
        <f>VLOOKUP(F191,'Index (รายรับ)'!$E:$F,2,FALSE)</f>
        <v>#N/A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>
        <f t="shared" si="10"/>
        <v>0</v>
      </c>
      <c r="Y191" s="492" t="b">
        <f t="shared" si="8"/>
        <v>1</v>
      </c>
      <c r="Z191" s="64"/>
    </row>
    <row r="192" spans="1:26">
      <c r="A192" s="46"/>
      <c r="B192" s="45"/>
      <c r="C192" s="67"/>
      <c r="D192" s="45"/>
      <c r="E192" s="45"/>
      <c r="F192" s="539">
        <f t="shared" si="9"/>
        <v>0</v>
      </c>
      <c r="G192" s="67" t="e">
        <f>VLOOKUP(F192,'Index (รายรับ)'!$E:$F,2,FALSE)</f>
        <v>#N/A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>
        <f t="shared" si="10"/>
        <v>0</v>
      </c>
      <c r="Y192" s="492" t="b">
        <f t="shared" si="8"/>
        <v>1</v>
      </c>
      <c r="Z192" s="64"/>
    </row>
    <row r="193" spans="1:26">
      <c r="A193" s="46"/>
      <c r="B193" s="45"/>
      <c r="C193" s="67"/>
      <c r="D193" s="45"/>
      <c r="E193" s="45"/>
      <c r="F193" s="539">
        <f t="shared" si="9"/>
        <v>0</v>
      </c>
      <c r="G193" s="67" t="e">
        <f>VLOOKUP(F193,'Index (รายรับ)'!$E:$F,2,FALSE)</f>
        <v>#N/A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>
        <f t="shared" si="10"/>
        <v>0</v>
      </c>
      <c r="Y193" s="492" t="b">
        <f t="shared" si="8"/>
        <v>1</v>
      </c>
      <c r="Z193" s="64"/>
    </row>
    <row r="194" spans="1:26">
      <c r="A194" s="46"/>
      <c r="B194" s="45"/>
      <c r="C194" s="67"/>
      <c r="D194" s="45"/>
      <c r="E194" s="45"/>
      <c r="F194" s="539">
        <f t="shared" si="9"/>
        <v>0</v>
      </c>
      <c r="G194" s="67" t="e">
        <f>VLOOKUP(F194,'Index (รายรับ)'!$E:$F,2,FALSE)</f>
        <v>#N/A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>
        <f t="shared" si="10"/>
        <v>0</v>
      </c>
      <c r="Y194" s="492" t="b">
        <f t="shared" si="8"/>
        <v>1</v>
      </c>
      <c r="Z194" s="64"/>
    </row>
    <row r="195" spans="1:26">
      <c r="A195" s="46"/>
      <c r="B195" s="45"/>
      <c r="C195" s="67"/>
      <c r="D195" s="45"/>
      <c r="E195" s="45"/>
      <c r="F195" s="539">
        <f t="shared" si="9"/>
        <v>0</v>
      </c>
      <c r="G195" s="67" t="e">
        <f>VLOOKUP(F195,'Index (รายรับ)'!$E:$F,2,FALSE)</f>
        <v>#N/A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>
        <f t="shared" si="10"/>
        <v>0</v>
      </c>
      <c r="Y195" s="492" t="b">
        <f t="shared" si="8"/>
        <v>1</v>
      </c>
      <c r="Z195" s="64"/>
    </row>
    <row r="196" spans="1:26">
      <c r="A196" s="46"/>
      <c r="B196" s="45"/>
      <c r="C196" s="67"/>
      <c r="D196" s="45"/>
      <c r="E196" s="45"/>
      <c r="F196" s="539">
        <f t="shared" si="9"/>
        <v>0</v>
      </c>
      <c r="G196" s="67" t="e">
        <f>VLOOKUP(F196,'Index (รายรับ)'!$E:$F,2,FALSE)</f>
        <v>#N/A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>
        <f t="shared" si="10"/>
        <v>0</v>
      </c>
      <c r="Y196" s="492" t="b">
        <f t="shared" si="8"/>
        <v>1</v>
      </c>
      <c r="Z196" s="64"/>
    </row>
    <row r="197" spans="1:26">
      <c r="A197" s="46"/>
      <c r="B197" s="45"/>
      <c r="C197" s="67"/>
      <c r="D197" s="45"/>
      <c r="E197" s="45"/>
      <c r="F197" s="539">
        <f t="shared" si="9"/>
        <v>0</v>
      </c>
      <c r="G197" s="67" t="e">
        <f>VLOOKUP(F197,'Index (รายรับ)'!$E:$F,2,FALSE)</f>
        <v>#N/A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>
        <f t="shared" si="10"/>
        <v>0</v>
      </c>
      <c r="Y197" s="492" t="b">
        <f t="shared" si="8"/>
        <v>1</v>
      </c>
      <c r="Z197" s="64"/>
    </row>
    <row r="198" spans="1:26">
      <c r="A198" s="46"/>
      <c r="B198" s="45"/>
      <c r="C198" s="67"/>
      <c r="D198" s="45"/>
      <c r="E198" s="45"/>
      <c r="F198" s="539">
        <f t="shared" si="9"/>
        <v>0</v>
      </c>
      <c r="G198" s="67" t="e">
        <f>VLOOKUP(F198,'Index (รายรับ)'!$E:$F,2,FALSE)</f>
        <v>#N/A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>
        <f t="shared" si="10"/>
        <v>0</v>
      </c>
      <c r="Y198" s="492" t="b">
        <f t="shared" si="8"/>
        <v>1</v>
      </c>
      <c r="Z198" s="64"/>
    </row>
    <row r="199" spans="1:26">
      <c r="A199" s="46"/>
      <c r="B199" s="45"/>
      <c r="C199" s="67"/>
      <c r="D199" s="45"/>
      <c r="E199" s="45"/>
      <c r="F199" s="539">
        <f t="shared" si="9"/>
        <v>0</v>
      </c>
      <c r="G199" s="67" t="e">
        <f>VLOOKUP(F199,'Index (รายรับ)'!$E:$F,2,FALSE)</f>
        <v>#N/A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>
        <f t="shared" si="10"/>
        <v>0</v>
      </c>
      <c r="Y199" s="492" t="b">
        <f t="shared" ref="Y199:Y200" si="11">X199=K199</f>
        <v>1</v>
      </c>
      <c r="Z199" s="64"/>
    </row>
    <row r="200" spans="1:26">
      <c r="A200" s="46"/>
      <c r="B200" s="45"/>
      <c r="C200" s="67"/>
      <c r="D200" s="45"/>
      <c r="E200" s="45"/>
      <c r="F200" s="539">
        <f t="shared" ref="F200" si="12">E200</f>
        <v>0</v>
      </c>
      <c r="G200" s="67" t="e">
        <f>VLOOKUP(F200,'Index (รายรับ)'!$E:$F,2,FALSE)</f>
        <v>#N/A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>
        <f t="shared" si="10"/>
        <v>0</v>
      </c>
      <c r="Y200" s="492" t="b">
        <f t="shared" si="11"/>
        <v>1</v>
      </c>
      <c r="Z200" s="64"/>
    </row>
    <row r="201" spans="1:26" ht="53.4">
      <c r="A201" s="537" t="s">
        <v>857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49"/>
      <c r="L201" s="649"/>
      <c r="M201" s="649"/>
      <c r="N201" s="649"/>
      <c r="O201" s="649"/>
      <c r="P201" s="649"/>
      <c r="Q201" s="649"/>
      <c r="R201" s="649"/>
      <c r="S201" s="649"/>
      <c r="T201" s="649"/>
      <c r="U201" s="649"/>
      <c r="V201" s="649"/>
      <c r="W201" s="649"/>
      <c r="X201" s="649"/>
      <c r="Y201" s="649"/>
      <c r="Z201" s="60"/>
    </row>
    <row r="202" spans="1:26">
      <c r="A202" s="650"/>
      <c r="B202" s="60"/>
      <c r="C202" s="60"/>
      <c r="D202" s="60"/>
      <c r="E202" s="60"/>
      <c r="F202" s="60"/>
      <c r="G202" s="60"/>
      <c r="H202" s="60"/>
      <c r="I202" s="60"/>
      <c r="J202" s="60"/>
      <c r="K202" s="649"/>
      <c r="L202" s="649"/>
      <c r="M202" s="649"/>
      <c r="N202" s="649"/>
      <c r="O202" s="649"/>
      <c r="P202" s="649"/>
      <c r="Q202" s="649"/>
      <c r="R202" s="649"/>
      <c r="S202" s="649"/>
      <c r="T202" s="649"/>
      <c r="U202" s="649"/>
      <c r="V202" s="649"/>
      <c r="W202" s="649"/>
      <c r="X202" s="649"/>
      <c r="Y202" s="60"/>
      <c r="Z202" s="60"/>
    </row>
  </sheetData>
  <mergeCells count="13">
    <mergeCell ref="Z4:Z5"/>
    <mergeCell ref="D4:D5"/>
    <mergeCell ref="A1:Z1"/>
    <mergeCell ref="A4:A5"/>
    <mergeCell ref="B4:B5"/>
    <mergeCell ref="C4:C5"/>
    <mergeCell ref="E4:E5"/>
    <mergeCell ref="G4:G5"/>
    <mergeCell ref="K4:K5"/>
    <mergeCell ref="Y4:Y5"/>
    <mergeCell ref="L4:X4"/>
    <mergeCell ref="F4:F5"/>
    <mergeCell ref="H4:J4"/>
  </mergeCells>
  <phoneticPr fontId="116" type="noConversion"/>
  <dataValidations count="5">
    <dataValidation type="list" allowBlank="1" showInputMessage="1" showErrorMessage="1" sqref="B6:B200" xr:uid="{00000000-0002-0000-0300-000000000000}">
      <formula1>Level_01</formula1>
    </dataValidation>
    <dataValidation type="list" allowBlank="1" showInputMessage="1" showErrorMessage="1" sqref="C6:C200" xr:uid="{00000000-0002-0000-0300-000001000000}">
      <formula1>INDIRECT(VLOOKUP(step001,Logic01,2,0))</formula1>
    </dataValidation>
    <dataValidation type="list" allowBlank="1" showInputMessage="1" showErrorMessage="1" sqref="D6:D200" xr:uid="{00000000-0002-0000-0300-000002000000}">
      <formula1>INDIRECT(VLOOKUP(step002,Logic01,2,0))</formula1>
    </dataValidation>
    <dataValidation type="list" allowBlank="1" showInputMessage="1" showErrorMessage="1" sqref="E6:E200" xr:uid="{00000000-0002-0000-0300-000003000000}">
      <formula1>INDIRECT(VLOOKUP(step003,Logic01,2,0))</formula1>
    </dataValidation>
    <dataValidation type="list" allowBlank="1" showInputMessage="1" showErrorMessage="1" sqref="A6:A200" xr:uid="{00000000-0002-0000-0300-000004000000}">
      <formula1>Functional_Area_no.4</formula1>
    </dataValidation>
  </dataValidations>
  <printOptions horizontalCentered="1"/>
  <pageMargins left="0" right="0" top="0.35433070866141736" bottom="0" header="0.31496062992125984" footer="0.31496062992125984"/>
  <pageSetup paperSize="9" scale="4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4E78"/>
  </sheetPr>
  <dimension ref="A1:Z13"/>
  <sheetViews>
    <sheetView zoomScale="85" zoomScaleNormal="85" workbookViewId="0">
      <selection activeCell="K6" sqref="K6"/>
    </sheetView>
  </sheetViews>
  <sheetFormatPr defaultColWidth="9.375" defaultRowHeight="27"/>
  <cols>
    <col min="1" max="1" width="38" style="63" customWidth="1"/>
    <col min="2" max="2" width="35.625" style="63" customWidth="1"/>
    <col min="3" max="4" width="31.125" style="63" customWidth="1"/>
    <col min="5" max="5" width="33.125" style="63" customWidth="1"/>
    <col min="6" max="6" width="33.125" style="63" hidden="1" customWidth="1"/>
    <col min="7" max="7" width="49" style="63" customWidth="1"/>
    <col min="8" max="10" width="14.625" style="63" bestFit="1" customWidth="1"/>
    <col min="11" max="11" width="22.5" style="69" customWidth="1"/>
    <col min="12" max="24" width="18.625" style="69" customWidth="1"/>
    <col min="25" max="25" width="30.125" style="63" customWidth="1"/>
    <col min="26" max="26" width="69.5" style="63" customWidth="1"/>
    <col min="27" max="16384" width="9.375" style="63"/>
  </cols>
  <sheetData>
    <row r="1" spans="1:26" s="60" customFormat="1" ht="46.5" customHeight="1">
      <c r="A1" s="724" t="s">
        <v>999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</row>
    <row r="2" spans="1:26" s="60" customFormat="1" ht="46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1"/>
      <c r="Z2" s="61"/>
    </row>
    <row r="3" spans="1:26" s="60" customFormat="1" ht="32.25" customHeight="1">
      <c r="A3" s="493" t="s">
        <v>447</v>
      </c>
      <c r="B3" s="493"/>
      <c r="C3" s="493"/>
      <c r="D3" s="493"/>
      <c r="E3" s="493"/>
      <c r="F3" s="634"/>
      <c r="G3" s="493"/>
      <c r="H3" s="634"/>
      <c r="I3" s="634"/>
      <c r="J3" s="634"/>
      <c r="K3" s="494"/>
      <c r="L3" s="494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1"/>
      <c r="Z3" s="61"/>
    </row>
    <row r="4" spans="1:26" s="62" customFormat="1" ht="193.5" customHeight="1">
      <c r="A4" s="722" t="s">
        <v>153</v>
      </c>
      <c r="B4" s="723" t="s">
        <v>957</v>
      </c>
      <c r="C4" s="723" t="s">
        <v>956</v>
      </c>
      <c r="D4" s="723" t="s">
        <v>958</v>
      </c>
      <c r="E4" s="723" t="s">
        <v>252</v>
      </c>
      <c r="F4" s="731" t="s">
        <v>848</v>
      </c>
      <c r="G4" s="723" t="s">
        <v>11</v>
      </c>
      <c r="H4" s="733" t="s">
        <v>928</v>
      </c>
      <c r="I4" s="734"/>
      <c r="J4" s="735"/>
      <c r="K4" s="725" t="s">
        <v>1013</v>
      </c>
      <c r="L4" s="728" t="s">
        <v>248</v>
      </c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30"/>
      <c r="Y4" s="726" t="s">
        <v>960</v>
      </c>
      <c r="Z4" s="722" t="s">
        <v>249</v>
      </c>
    </row>
    <row r="5" spans="1:26" ht="48.75" customHeight="1">
      <c r="A5" s="722"/>
      <c r="B5" s="723"/>
      <c r="C5" s="722"/>
      <c r="D5" s="722"/>
      <c r="E5" s="722"/>
      <c r="F5" s="732"/>
      <c r="G5" s="722"/>
      <c r="H5" s="644" t="s">
        <v>14</v>
      </c>
      <c r="I5" s="644" t="s">
        <v>15</v>
      </c>
      <c r="J5" s="644" t="s">
        <v>1006</v>
      </c>
      <c r="K5" s="725"/>
      <c r="L5" s="70" t="s">
        <v>156</v>
      </c>
      <c r="M5" s="70" t="s">
        <v>157</v>
      </c>
      <c r="N5" s="70" t="s">
        <v>158</v>
      </c>
      <c r="O5" s="70" t="s">
        <v>159</v>
      </c>
      <c r="P5" s="70" t="s">
        <v>160</v>
      </c>
      <c r="Q5" s="70" t="s">
        <v>161</v>
      </c>
      <c r="R5" s="70" t="s">
        <v>162</v>
      </c>
      <c r="S5" s="70" t="s">
        <v>163</v>
      </c>
      <c r="T5" s="70" t="s">
        <v>164</v>
      </c>
      <c r="U5" s="70" t="s">
        <v>165</v>
      </c>
      <c r="V5" s="70" t="s">
        <v>166</v>
      </c>
      <c r="W5" s="70" t="s">
        <v>167</v>
      </c>
      <c r="X5" s="641" t="s">
        <v>8</v>
      </c>
      <c r="Y5" s="727"/>
      <c r="Z5" s="722"/>
    </row>
    <row r="6" spans="1:26" s="60" customFormat="1">
      <c r="A6" s="46" t="s">
        <v>195</v>
      </c>
      <c r="B6" s="64" t="s">
        <v>524</v>
      </c>
      <c r="C6" s="64" t="s">
        <v>519</v>
      </c>
      <c r="D6" s="64" t="s">
        <v>18</v>
      </c>
      <c r="E6" s="64">
        <v>4101010010</v>
      </c>
      <c r="F6" s="64">
        <f>E6</f>
        <v>4101010010</v>
      </c>
      <c r="G6" s="64" t="s">
        <v>18</v>
      </c>
      <c r="H6" s="64"/>
      <c r="I6" s="64"/>
      <c r="J6" s="64"/>
      <c r="K6" s="67">
        <v>15000000</v>
      </c>
      <c r="L6" s="67"/>
      <c r="M6" s="67"/>
      <c r="N6" s="67"/>
      <c r="O6" s="67">
        <v>7500000</v>
      </c>
      <c r="P6" s="67"/>
      <c r="Q6" s="67"/>
      <c r="R6" s="67"/>
      <c r="S6" s="67"/>
      <c r="T6" s="67"/>
      <c r="U6" s="67"/>
      <c r="V6" s="495">
        <v>7500000</v>
      </c>
      <c r="W6" s="67"/>
      <c r="X6" s="67">
        <f>SUM(L6:W6)</f>
        <v>15000000</v>
      </c>
      <c r="Y6" s="492" t="b">
        <f>X6=K6</f>
        <v>1</v>
      </c>
      <c r="Z6" s="64"/>
    </row>
    <row r="7" spans="1:26" s="60" customFormat="1">
      <c r="A7" s="46" t="s">
        <v>195</v>
      </c>
      <c r="B7" s="64" t="s">
        <v>524</v>
      </c>
      <c r="C7" s="64" t="s">
        <v>494</v>
      </c>
      <c r="D7" s="64" t="s">
        <v>536</v>
      </c>
      <c r="E7" s="64">
        <v>4104010010</v>
      </c>
      <c r="F7" s="64">
        <f>E7</f>
        <v>4104010010</v>
      </c>
      <c r="G7" s="64" t="s">
        <v>580</v>
      </c>
      <c r="H7" s="64"/>
      <c r="I7" s="64"/>
      <c r="J7" s="64"/>
      <c r="K7" s="67">
        <v>3000000</v>
      </c>
      <c r="L7" s="67"/>
      <c r="M7" s="67"/>
      <c r="N7" s="67">
        <v>2000000</v>
      </c>
      <c r="O7" s="67">
        <v>1000000</v>
      </c>
      <c r="P7" s="67"/>
      <c r="Q7" s="67"/>
      <c r="R7" s="67"/>
      <c r="S7" s="67"/>
      <c r="T7" s="67"/>
      <c r="U7" s="67"/>
      <c r="V7" s="67"/>
      <c r="W7" s="67"/>
      <c r="X7" s="67">
        <f t="shared" ref="X7:X12" si="0">SUM(L7:W7)</f>
        <v>3000000</v>
      </c>
      <c r="Y7" s="492" t="b">
        <f t="shared" ref="Y7:Y12" si="1">X7=K7</f>
        <v>1</v>
      </c>
      <c r="Z7" s="64"/>
    </row>
    <row r="8" spans="1:26" s="60" customFormat="1">
      <c r="A8" s="46"/>
      <c r="B8" s="64"/>
      <c r="C8" s="64"/>
      <c r="D8" s="64"/>
      <c r="E8" s="64"/>
      <c r="F8" s="64"/>
      <c r="G8" s="64" t="e">
        <v>#N/A</v>
      </c>
      <c r="H8" s="64"/>
      <c r="I8" s="64"/>
      <c r="J8" s="64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>
        <f t="shared" si="0"/>
        <v>0</v>
      </c>
      <c r="Y8" s="492" t="b">
        <f t="shared" si="1"/>
        <v>1</v>
      </c>
      <c r="Z8" s="64"/>
    </row>
    <row r="9" spans="1:26" s="60" customFormat="1">
      <c r="A9" s="46"/>
      <c r="B9" s="64"/>
      <c r="C9" s="64"/>
      <c r="D9" s="64"/>
      <c r="E9" s="64"/>
      <c r="F9" s="64"/>
      <c r="G9" s="64" t="e">
        <v>#N/A</v>
      </c>
      <c r="H9" s="64"/>
      <c r="I9" s="64"/>
      <c r="J9" s="64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>
        <f t="shared" si="0"/>
        <v>0</v>
      </c>
      <c r="Y9" s="492" t="b">
        <f t="shared" si="1"/>
        <v>1</v>
      </c>
      <c r="Z9" s="64"/>
    </row>
    <row r="10" spans="1:26" s="60" customFormat="1">
      <c r="A10" s="46"/>
      <c r="B10" s="64"/>
      <c r="C10" s="64"/>
      <c r="D10" s="64"/>
      <c r="E10" s="64"/>
      <c r="F10" s="64"/>
      <c r="G10" s="64"/>
      <c r="H10" s="64"/>
      <c r="I10" s="64"/>
      <c r="J10" s="64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>
        <f t="shared" si="0"/>
        <v>0</v>
      </c>
      <c r="Y10" s="492" t="b">
        <f t="shared" si="1"/>
        <v>1</v>
      </c>
      <c r="Z10" s="64"/>
    </row>
    <row r="11" spans="1:26" s="60" customFormat="1">
      <c r="A11" s="46"/>
      <c r="B11" s="64"/>
      <c r="C11" s="64"/>
      <c r="D11" s="64"/>
      <c r="E11" s="64"/>
      <c r="F11" s="64"/>
      <c r="G11" s="64"/>
      <c r="H11" s="64"/>
      <c r="I11" s="64"/>
      <c r="J11" s="64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>
        <f t="shared" si="0"/>
        <v>0</v>
      </c>
      <c r="Y11" s="492" t="b">
        <f t="shared" si="1"/>
        <v>1</v>
      </c>
      <c r="Z11" s="64"/>
    </row>
    <row r="12" spans="1:26" s="60" customFormat="1">
      <c r="A12" s="46"/>
      <c r="B12" s="64"/>
      <c r="C12" s="64"/>
      <c r="D12" s="64"/>
      <c r="E12" s="64"/>
      <c r="F12" s="64"/>
      <c r="G12" s="64"/>
      <c r="H12" s="64"/>
      <c r="I12" s="64"/>
      <c r="J12" s="64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>
        <f t="shared" si="0"/>
        <v>0</v>
      </c>
      <c r="Y12" s="492" t="b">
        <f t="shared" si="1"/>
        <v>1</v>
      </c>
      <c r="Z12" s="64"/>
    </row>
    <row r="13" spans="1:26" ht="53.4">
      <c r="A13" s="537" t="s">
        <v>857</v>
      </c>
    </row>
  </sheetData>
  <mergeCells count="13">
    <mergeCell ref="Z4:Z5"/>
    <mergeCell ref="A1:Z1"/>
    <mergeCell ref="A4:A5"/>
    <mergeCell ref="B4:B5"/>
    <mergeCell ref="C4:C5"/>
    <mergeCell ref="D4:D5"/>
    <mergeCell ref="E4:E5"/>
    <mergeCell ref="G4:G5"/>
    <mergeCell ref="K4:K5"/>
    <mergeCell ref="L4:X4"/>
    <mergeCell ref="Y4:Y5"/>
    <mergeCell ref="F4:F5"/>
    <mergeCell ref="H4:J4"/>
  </mergeCells>
  <phoneticPr fontId="116" type="noConversion"/>
  <dataValidations count="1">
    <dataValidation type="list" allowBlank="1" showInputMessage="1" showErrorMessage="1" sqref="A6:A12" xr:uid="{00000000-0002-0000-0400-000000000000}">
      <formula1>Functional_Area_no.4</formula1>
    </dataValidation>
  </dataValidations>
  <printOptions horizontalCentered="1"/>
  <pageMargins left="0" right="0" top="0.35433070866141736" bottom="0" header="0.31496062992125984" footer="0.31496062992125984"/>
  <pageSetup paperSize="9" scale="53" orientation="landscape" verticalDpi="0" r:id="rId1"/>
  <colBreaks count="1" manualBreakCount="1">
    <brk id="26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V19"/>
  <sheetViews>
    <sheetView view="pageBreakPreview" zoomScale="110" zoomScaleNormal="115" zoomScaleSheetLayoutView="110" workbookViewId="0">
      <selection activeCell="A3" sqref="A3:P3"/>
    </sheetView>
  </sheetViews>
  <sheetFormatPr defaultRowHeight="19.8"/>
  <cols>
    <col min="1" max="1" width="7" customWidth="1"/>
    <col min="2" max="2" width="14.625" style="31" customWidth="1"/>
    <col min="3" max="3" width="7.5" style="31" customWidth="1"/>
    <col min="4" max="22" width="9.375" style="31"/>
  </cols>
  <sheetData>
    <row r="1" spans="1:22" ht="27">
      <c r="A1" s="736" t="s">
        <v>949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</row>
    <row r="2" spans="1:22" ht="27">
      <c r="A2" s="736" t="s">
        <v>1014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</row>
    <row r="3" spans="1:22" ht="21" customHeight="1">
      <c r="A3" s="736" t="s">
        <v>69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48"/>
    </row>
    <row r="4" spans="1:22" ht="27">
      <c r="A4" s="49"/>
      <c r="B4" s="48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22" ht="21">
      <c r="A5" s="49"/>
      <c r="B5" s="51"/>
      <c r="C5" s="52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22" s="660" customFormat="1" ht="22.8">
      <c r="A6" s="657"/>
      <c r="B6" s="667" t="s">
        <v>70</v>
      </c>
      <c r="C6" s="668" t="s">
        <v>71</v>
      </c>
      <c r="D6" s="669" t="s">
        <v>353</v>
      </c>
      <c r="E6" s="670"/>
      <c r="F6" s="671"/>
      <c r="G6" s="672"/>
      <c r="H6" s="672"/>
      <c r="I6" s="672"/>
      <c r="J6" s="672"/>
      <c r="K6" s="672"/>
      <c r="L6" s="672"/>
      <c r="M6" s="672"/>
      <c r="N6" s="672"/>
      <c r="O6" s="672"/>
      <c r="P6" s="673"/>
      <c r="Q6" s="658"/>
      <c r="R6" s="659"/>
      <c r="S6" s="659"/>
      <c r="T6" s="659"/>
      <c r="U6" s="659"/>
      <c r="V6" s="659"/>
    </row>
    <row r="7" spans="1:22" s="660" customFormat="1" ht="24.6">
      <c r="A7" s="657"/>
      <c r="B7" s="666"/>
      <c r="C7" s="665"/>
      <c r="D7" s="661" t="s">
        <v>9</v>
      </c>
      <c r="E7" s="662"/>
      <c r="F7" s="663"/>
      <c r="G7" s="664"/>
      <c r="H7" s="664"/>
      <c r="I7" s="664"/>
      <c r="J7" s="664"/>
      <c r="K7" s="664"/>
      <c r="L7" s="664"/>
      <c r="M7" s="664"/>
      <c r="N7" s="664"/>
      <c r="O7" s="664"/>
      <c r="P7" s="674"/>
      <c r="Q7" s="658"/>
      <c r="R7" s="659"/>
      <c r="S7" s="659"/>
      <c r="T7" s="659"/>
      <c r="U7" s="659"/>
      <c r="V7" s="659"/>
    </row>
    <row r="8" spans="1:22" s="660" customFormat="1" ht="24.6">
      <c r="A8" s="657"/>
      <c r="B8" s="675"/>
      <c r="C8" s="676"/>
      <c r="D8" s="677" t="s">
        <v>72</v>
      </c>
      <c r="E8" s="678"/>
      <c r="F8" s="679"/>
      <c r="G8" s="680"/>
      <c r="H8" s="680"/>
      <c r="I8" s="680"/>
      <c r="J8" s="680"/>
      <c r="K8" s="680"/>
      <c r="L8" s="680"/>
      <c r="M8" s="680"/>
      <c r="N8" s="680"/>
      <c r="O8" s="680"/>
      <c r="P8" s="681"/>
      <c r="Q8" s="658"/>
      <c r="R8" s="659"/>
      <c r="S8" s="659"/>
      <c r="T8" s="659"/>
      <c r="U8" s="659"/>
      <c r="V8" s="659"/>
    </row>
    <row r="9" spans="1:22" ht="24.6">
      <c r="A9" s="49"/>
      <c r="B9" s="56"/>
      <c r="C9" s="57"/>
      <c r="D9" s="53"/>
      <c r="E9" s="53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0"/>
    </row>
    <row r="10" spans="1:22" s="526" customFormat="1" ht="24.6">
      <c r="A10" s="654"/>
      <c r="B10" s="58" t="s">
        <v>73</v>
      </c>
      <c r="C10" s="654"/>
      <c r="D10" s="59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6"/>
      <c r="S10" s="656"/>
      <c r="T10" s="656"/>
      <c r="U10" s="656"/>
      <c r="V10" s="656"/>
    </row>
    <row r="11" spans="1:22" s="84" customFormat="1" ht="22.8">
      <c r="A11" s="59"/>
      <c r="B11" s="81"/>
      <c r="C11" s="82" t="s">
        <v>354</v>
      </c>
      <c r="D11" s="5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3"/>
      <c r="S11" s="83"/>
      <c r="T11" s="83"/>
      <c r="U11" s="83"/>
      <c r="V11" s="83"/>
    </row>
    <row r="12" spans="1:22" s="84" customFormat="1" ht="22.8">
      <c r="A12" s="59"/>
      <c r="B12" s="81"/>
      <c r="C12" s="85" t="s">
        <v>74</v>
      </c>
      <c r="D12" s="5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3"/>
      <c r="S12" s="83"/>
      <c r="T12" s="83"/>
      <c r="U12" s="83"/>
      <c r="V12" s="83"/>
    </row>
    <row r="13" spans="1:22" s="84" customFormat="1" ht="22.8">
      <c r="A13" s="59"/>
      <c r="B13" s="81"/>
      <c r="C13" s="85" t="s">
        <v>75</v>
      </c>
      <c r="D13" s="5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3"/>
      <c r="S13" s="83"/>
      <c r="T13" s="83"/>
      <c r="U13" s="83"/>
      <c r="V13" s="83"/>
    </row>
    <row r="14" spans="1:22" s="84" customFormat="1" ht="22.8">
      <c r="A14" s="59"/>
      <c r="B14" s="81"/>
      <c r="C14" s="85" t="s">
        <v>76</v>
      </c>
      <c r="D14" s="59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3"/>
      <c r="S14" s="83"/>
      <c r="T14" s="83"/>
      <c r="U14" s="83"/>
      <c r="V14" s="83"/>
    </row>
    <row r="15" spans="1:22" s="84" customFormat="1" ht="22.8">
      <c r="A15" s="59"/>
      <c r="B15" s="81"/>
      <c r="C15" s="82" t="s">
        <v>77</v>
      </c>
      <c r="D15" s="5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3"/>
      <c r="S15" s="83"/>
      <c r="T15" s="83"/>
      <c r="U15" s="83"/>
      <c r="V15" s="83"/>
    </row>
    <row r="16" spans="1:22" s="84" customFormat="1" ht="22.8">
      <c r="A16" s="59"/>
      <c r="B16" s="81"/>
      <c r="C16" s="82" t="s">
        <v>244</v>
      </c>
      <c r="D16" s="5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3"/>
      <c r="S16" s="83"/>
      <c r="T16" s="83"/>
      <c r="U16" s="83"/>
      <c r="V16" s="83"/>
    </row>
    <row r="17" spans="1:22" s="84" customFormat="1" ht="22.8">
      <c r="A17" s="59"/>
      <c r="B17" s="81"/>
      <c r="C17" s="85" t="s">
        <v>245</v>
      </c>
      <c r="D17" s="5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3"/>
      <c r="S17" s="83"/>
      <c r="T17" s="83"/>
      <c r="U17" s="83"/>
      <c r="V17" s="83"/>
    </row>
    <row r="18" spans="1:22" s="84" customFormat="1" ht="22.8">
      <c r="A18" s="59"/>
      <c r="B18" s="81"/>
      <c r="C18" s="82" t="s">
        <v>246</v>
      </c>
      <c r="D18" s="5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3"/>
      <c r="S18" s="83"/>
      <c r="T18" s="83"/>
      <c r="U18" s="83"/>
      <c r="V18" s="83"/>
    </row>
    <row r="19" spans="1:22" s="84" customFormat="1" ht="22.8">
      <c r="A19" s="59"/>
      <c r="B19" s="81"/>
      <c r="C19" s="82" t="s">
        <v>943</v>
      </c>
      <c r="D19" s="5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3"/>
      <c r="S19" s="83"/>
      <c r="T19" s="83"/>
      <c r="U19" s="83"/>
      <c r="V19" s="83"/>
    </row>
  </sheetData>
  <mergeCells count="3">
    <mergeCell ref="A1:Q1"/>
    <mergeCell ref="A2:Q2"/>
    <mergeCell ref="A3:P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AS202"/>
  <sheetViews>
    <sheetView tabSelected="1" topLeftCell="C4" zoomScale="90" zoomScaleNormal="90" workbookViewId="0">
      <selection activeCell="M5" sqref="M5:N5"/>
    </sheetView>
  </sheetViews>
  <sheetFormatPr defaultColWidth="9.375" defaultRowHeight="27"/>
  <cols>
    <col min="1" max="1" width="26.375" style="63" customWidth="1"/>
    <col min="2" max="2" width="20.125" style="63" bestFit="1" customWidth="1"/>
    <col min="3" max="3" width="21.375" style="63" bestFit="1" customWidth="1"/>
    <col min="4" max="4" width="24.125" style="63" bestFit="1" customWidth="1"/>
    <col min="5" max="5" width="22.625" style="63" hidden="1" customWidth="1"/>
    <col min="6" max="6" width="43.375" style="63" customWidth="1"/>
    <col min="7" max="9" width="15" style="63" bestFit="1" customWidth="1"/>
    <col min="10" max="10" width="19.5" style="69" bestFit="1" customWidth="1"/>
    <col min="11" max="11" width="14.625" style="69" bestFit="1" customWidth="1"/>
    <col min="12" max="12" width="18" style="69" customWidth="1"/>
    <col min="13" max="13" width="14.625" style="69" bestFit="1" customWidth="1"/>
    <col min="14" max="14" width="18.125" style="69" customWidth="1"/>
    <col min="15" max="15" width="14.625" style="69" bestFit="1" customWidth="1"/>
    <col min="16" max="16" width="17.625" style="69" customWidth="1"/>
    <col min="17" max="17" width="35" style="69" bestFit="1" customWidth="1"/>
    <col min="18" max="18" width="32" style="69" bestFit="1" customWidth="1"/>
    <col min="19" max="19" width="20.625" style="69" customWidth="1"/>
    <col min="20" max="20" width="18.625" style="69" customWidth="1"/>
    <col min="21" max="21" width="18.375" style="69" customWidth="1"/>
    <col min="22" max="22" width="19.5" style="69" customWidth="1"/>
    <col min="23" max="23" width="29" style="69" customWidth="1"/>
    <col min="24" max="24" width="29.375" style="69" bestFit="1" customWidth="1"/>
    <col min="25" max="26" width="23.5" style="69" bestFit="1" customWidth="1"/>
    <col min="27" max="27" width="16.875" style="69" bestFit="1" customWidth="1"/>
    <col min="28" max="28" width="19.375" style="69" bestFit="1" customWidth="1"/>
    <col min="29" max="30" width="18" style="69" customWidth="1"/>
    <col min="31" max="32" width="10.5" style="69" customWidth="1"/>
    <col min="33" max="33" width="10.125" style="69" customWidth="1"/>
    <col min="34" max="36" width="10.5" style="69" customWidth="1"/>
    <col min="37" max="37" width="11" style="69" customWidth="1"/>
    <col min="38" max="38" width="10.875" style="69" customWidth="1"/>
    <col min="39" max="41" width="10.125" style="69" customWidth="1"/>
    <col min="42" max="42" width="9.875" style="69" customWidth="1"/>
    <col min="43" max="43" width="17.5" style="69" customWidth="1"/>
    <col min="44" max="44" width="26.375" style="63" customWidth="1"/>
    <col min="45" max="45" width="46" style="63" customWidth="1"/>
    <col min="46" max="16384" width="9.375" style="63"/>
  </cols>
  <sheetData>
    <row r="1" spans="1:45" s="60" customFormat="1" ht="46.5" customHeight="1">
      <c r="A1" s="724" t="s">
        <v>1015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4"/>
      <c r="AB1" s="724"/>
      <c r="AC1" s="724"/>
      <c r="AD1" s="724"/>
      <c r="AE1" s="724"/>
      <c r="AF1" s="724"/>
      <c r="AG1" s="724"/>
      <c r="AH1" s="724"/>
      <c r="AI1" s="724"/>
      <c r="AJ1" s="724"/>
      <c r="AK1" s="724"/>
      <c r="AL1" s="724"/>
      <c r="AM1" s="724"/>
      <c r="AN1" s="724"/>
      <c r="AO1" s="724"/>
      <c r="AP1" s="724"/>
      <c r="AQ1" s="724"/>
      <c r="AR1" s="724"/>
      <c r="AS1" s="724"/>
    </row>
    <row r="2" spans="1:45" s="60" customFormat="1" ht="46.5" customHeight="1">
      <c r="A2" s="61"/>
      <c r="B2" s="61"/>
      <c r="C2" s="61"/>
      <c r="D2" s="61"/>
      <c r="E2" s="61"/>
      <c r="F2" s="61"/>
      <c r="G2" s="61"/>
      <c r="H2" s="61"/>
      <c r="I2" s="61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1"/>
      <c r="AS2" s="61"/>
    </row>
    <row r="3" spans="1:45" s="60" customFormat="1" ht="32.25" customHeight="1">
      <c r="A3" s="738" t="s">
        <v>447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1"/>
      <c r="AS3" s="61"/>
    </row>
    <row r="4" spans="1:45" s="60" customFormat="1" ht="32.25" customHeight="1">
      <c r="A4" s="722" t="s">
        <v>154</v>
      </c>
      <c r="B4" s="722" t="s">
        <v>247</v>
      </c>
      <c r="C4" s="723" t="s">
        <v>251</v>
      </c>
      <c r="D4" s="723" t="s">
        <v>252</v>
      </c>
      <c r="E4" s="731" t="s">
        <v>848</v>
      </c>
      <c r="F4" s="723" t="s">
        <v>253</v>
      </c>
      <c r="G4" s="742" t="s">
        <v>929</v>
      </c>
      <c r="H4" s="743"/>
      <c r="I4" s="744"/>
      <c r="J4" s="725" t="s">
        <v>1016</v>
      </c>
      <c r="K4" s="722" t="s">
        <v>926</v>
      </c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48" t="s">
        <v>248</v>
      </c>
      <c r="AF4" s="748"/>
      <c r="AG4" s="748"/>
      <c r="AH4" s="748"/>
      <c r="AI4" s="748"/>
      <c r="AJ4" s="748"/>
      <c r="AK4" s="748"/>
      <c r="AL4" s="748"/>
      <c r="AM4" s="748"/>
      <c r="AN4" s="748"/>
      <c r="AO4" s="748"/>
      <c r="AP4" s="748"/>
      <c r="AQ4" s="748"/>
      <c r="AR4" s="741" t="s">
        <v>962</v>
      </c>
      <c r="AS4" s="722" t="s">
        <v>249</v>
      </c>
    </row>
    <row r="5" spans="1:45" s="62" customFormat="1" ht="193.5" customHeight="1">
      <c r="A5" s="722"/>
      <c r="B5" s="722"/>
      <c r="C5" s="723"/>
      <c r="D5" s="723"/>
      <c r="E5" s="739"/>
      <c r="F5" s="723"/>
      <c r="G5" s="745"/>
      <c r="H5" s="746"/>
      <c r="I5" s="747"/>
      <c r="J5" s="725"/>
      <c r="K5" s="737" t="s">
        <v>931</v>
      </c>
      <c r="L5" s="737"/>
      <c r="M5" s="737" t="s">
        <v>1023</v>
      </c>
      <c r="N5" s="737"/>
      <c r="O5" s="737" t="s">
        <v>933</v>
      </c>
      <c r="P5" s="737"/>
      <c r="Q5" s="737" t="s">
        <v>934</v>
      </c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40" t="s">
        <v>8</v>
      </c>
      <c r="AD5" s="741" t="s">
        <v>961</v>
      </c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1"/>
      <c r="AS5" s="722"/>
    </row>
    <row r="6" spans="1:45" s="62" customFormat="1" ht="100.8">
      <c r="A6" s="722"/>
      <c r="B6" s="722"/>
      <c r="C6" s="723"/>
      <c r="D6" s="723"/>
      <c r="E6" s="732"/>
      <c r="F6" s="723"/>
      <c r="G6" s="644" t="s">
        <v>14</v>
      </c>
      <c r="H6" s="644" t="s">
        <v>15</v>
      </c>
      <c r="I6" s="644" t="s">
        <v>1006</v>
      </c>
      <c r="J6" s="725"/>
      <c r="K6" s="564" t="s">
        <v>79</v>
      </c>
      <c r="L6" s="682" t="s">
        <v>80</v>
      </c>
      <c r="M6" s="564" t="s">
        <v>79</v>
      </c>
      <c r="N6" s="682" t="s">
        <v>80</v>
      </c>
      <c r="O6" s="564" t="s">
        <v>79</v>
      </c>
      <c r="P6" s="682" t="s">
        <v>80</v>
      </c>
      <c r="Q6" s="563" t="s">
        <v>950</v>
      </c>
      <c r="R6" s="683" t="s">
        <v>893</v>
      </c>
      <c r="S6" s="563" t="s">
        <v>936</v>
      </c>
      <c r="T6" s="683" t="s">
        <v>937</v>
      </c>
      <c r="U6" s="563" t="s">
        <v>938</v>
      </c>
      <c r="V6" s="683" t="s">
        <v>939</v>
      </c>
      <c r="W6" s="563" t="s">
        <v>896</v>
      </c>
      <c r="X6" s="683" t="s">
        <v>897</v>
      </c>
      <c r="Y6" s="563" t="s">
        <v>891</v>
      </c>
      <c r="Z6" s="683" t="s">
        <v>892</v>
      </c>
      <c r="AA6" s="563" t="s">
        <v>894</v>
      </c>
      <c r="AB6" s="683" t="s">
        <v>895</v>
      </c>
      <c r="AC6" s="740"/>
      <c r="AD6" s="741"/>
      <c r="AE6" s="564" t="s">
        <v>156</v>
      </c>
      <c r="AF6" s="564" t="s">
        <v>157</v>
      </c>
      <c r="AG6" s="564" t="s">
        <v>158</v>
      </c>
      <c r="AH6" s="564" t="s">
        <v>159</v>
      </c>
      <c r="AI6" s="564" t="s">
        <v>160</v>
      </c>
      <c r="AJ6" s="564" t="s">
        <v>161</v>
      </c>
      <c r="AK6" s="564" t="s">
        <v>162</v>
      </c>
      <c r="AL6" s="564" t="s">
        <v>163</v>
      </c>
      <c r="AM6" s="564" t="s">
        <v>164</v>
      </c>
      <c r="AN6" s="564" t="s">
        <v>165</v>
      </c>
      <c r="AO6" s="564" t="s">
        <v>166</v>
      </c>
      <c r="AP6" s="564" t="s">
        <v>167</v>
      </c>
      <c r="AQ6" s="639" t="s">
        <v>8</v>
      </c>
      <c r="AR6" s="741"/>
      <c r="AS6" s="722"/>
    </row>
    <row r="7" spans="1:45" s="60" customFormat="1">
      <c r="A7" s="46"/>
      <c r="B7" s="491"/>
      <c r="C7" s="64"/>
      <c r="D7" s="64"/>
      <c r="E7" s="538">
        <f>D7</f>
        <v>0</v>
      </c>
      <c r="F7" s="64" t="e">
        <f>VLOOKUP(E7,'Index (รายจ่าย)'!$A:$B,2,FALSE)</f>
        <v>#N/A</v>
      </c>
      <c r="G7" s="64"/>
      <c r="H7" s="64"/>
      <c r="I7" s="64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>
        <f>SUM(K7:AB7)</f>
        <v>0</v>
      </c>
      <c r="AD7" s="492" t="b">
        <f>AC7=J7</f>
        <v>1</v>
      </c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>
        <f>SUM(AE7:AP7)</f>
        <v>0</v>
      </c>
      <c r="AR7" s="492" t="b">
        <f>AQ7=J7</f>
        <v>1</v>
      </c>
      <c r="AS7" s="64"/>
    </row>
    <row r="8" spans="1:45" s="60" customFormat="1">
      <c r="A8" s="46"/>
      <c r="B8" s="491"/>
      <c r="C8" s="64"/>
      <c r="D8" s="64"/>
      <c r="E8" s="538">
        <f t="shared" ref="E8:E71" si="0">D8</f>
        <v>0</v>
      </c>
      <c r="F8" s="64" t="e">
        <f>VLOOKUP(E8,'Index (รายจ่าย)'!$A:$B,2,FALSE)</f>
        <v>#N/A</v>
      </c>
      <c r="G8" s="64"/>
      <c r="H8" s="64"/>
      <c r="I8" s="64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>
        <f t="shared" ref="AC8:AC71" si="1">SUM(K8:AB8)</f>
        <v>0</v>
      </c>
      <c r="AD8" s="492" t="b">
        <f t="shared" ref="AD8:AD71" si="2">AC8=J8</f>
        <v>1</v>
      </c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>
        <f t="shared" ref="AQ8:AQ48" si="3">SUM(AE8:AP8)</f>
        <v>0</v>
      </c>
      <c r="AR8" s="492" t="b">
        <f t="shared" ref="AR8:AR71" si="4">AQ8=J8</f>
        <v>1</v>
      </c>
      <c r="AS8" s="64"/>
    </row>
    <row r="9" spans="1:45" s="60" customFormat="1">
      <c r="A9" s="46"/>
      <c r="B9" s="491"/>
      <c r="C9" s="64"/>
      <c r="D9" s="64"/>
      <c r="E9" s="538">
        <f t="shared" si="0"/>
        <v>0</v>
      </c>
      <c r="F9" s="64" t="e">
        <f>VLOOKUP(E9,'Index (รายจ่าย)'!$A:$B,2,FALSE)</f>
        <v>#N/A</v>
      </c>
      <c r="G9" s="64"/>
      <c r="H9" s="64"/>
      <c r="I9" s="64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>
        <f t="shared" si="1"/>
        <v>0</v>
      </c>
      <c r="AD9" s="492" t="b">
        <f t="shared" si="2"/>
        <v>1</v>
      </c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>
        <f t="shared" si="3"/>
        <v>0</v>
      </c>
      <c r="AR9" s="492" t="b">
        <f t="shared" si="4"/>
        <v>1</v>
      </c>
      <c r="AS9" s="64"/>
    </row>
    <row r="10" spans="1:45" s="60" customFormat="1">
      <c r="A10" s="46"/>
      <c r="B10" s="491"/>
      <c r="C10" s="64"/>
      <c r="D10" s="64"/>
      <c r="E10" s="538">
        <f t="shared" si="0"/>
        <v>0</v>
      </c>
      <c r="F10" s="64" t="e">
        <f>VLOOKUP(E10,'Index (รายจ่าย)'!$A:$B,2,FALSE)</f>
        <v>#N/A</v>
      </c>
      <c r="G10" s="64"/>
      <c r="H10" s="64"/>
      <c r="I10" s="64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>
        <f t="shared" si="1"/>
        <v>0</v>
      </c>
      <c r="AD10" s="492" t="b">
        <f t="shared" si="2"/>
        <v>1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>
        <f t="shared" si="3"/>
        <v>0</v>
      </c>
      <c r="AR10" s="492" t="b">
        <f t="shared" si="4"/>
        <v>1</v>
      </c>
      <c r="AS10" s="64"/>
    </row>
    <row r="11" spans="1:45" s="60" customFormat="1">
      <c r="A11" s="46"/>
      <c r="B11" s="491"/>
      <c r="C11" s="64"/>
      <c r="D11" s="64"/>
      <c r="E11" s="538">
        <f t="shared" si="0"/>
        <v>0</v>
      </c>
      <c r="F11" s="64" t="e">
        <f>VLOOKUP(E11,'Index (รายจ่าย)'!$A:$B,2,FALSE)</f>
        <v>#N/A</v>
      </c>
      <c r="G11" s="64"/>
      <c r="H11" s="64"/>
      <c r="I11" s="64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>
        <f t="shared" si="1"/>
        <v>0</v>
      </c>
      <c r="AD11" s="492" t="b">
        <f t="shared" si="2"/>
        <v>1</v>
      </c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>
        <f t="shared" si="3"/>
        <v>0</v>
      </c>
      <c r="AR11" s="492" t="b">
        <f t="shared" si="4"/>
        <v>1</v>
      </c>
      <c r="AS11" s="64"/>
    </row>
    <row r="12" spans="1:45" s="60" customFormat="1">
      <c r="A12" s="46"/>
      <c r="B12" s="491"/>
      <c r="C12" s="64"/>
      <c r="D12" s="64"/>
      <c r="E12" s="538">
        <f t="shared" si="0"/>
        <v>0</v>
      </c>
      <c r="F12" s="64" t="e">
        <f>VLOOKUP(E12,'Index (รายจ่าย)'!$A:$B,2,FALSE)</f>
        <v>#N/A</v>
      </c>
      <c r="G12" s="64"/>
      <c r="H12" s="64"/>
      <c r="I12" s="64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>
        <f t="shared" si="1"/>
        <v>0</v>
      </c>
      <c r="AD12" s="492" t="b">
        <f t="shared" si="2"/>
        <v>1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>
        <f t="shared" si="3"/>
        <v>0</v>
      </c>
      <c r="AR12" s="492" t="b">
        <f t="shared" si="4"/>
        <v>1</v>
      </c>
      <c r="AS12" s="64"/>
    </row>
    <row r="13" spans="1:45" s="60" customFormat="1">
      <c r="A13" s="46"/>
      <c r="B13" s="491"/>
      <c r="C13" s="64"/>
      <c r="D13" s="64"/>
      <c r="E13" s="538">
        <f t="shared" si="0"/>
        <v>0</v>
      </c>
      <c r="F13" s="64" t="e">
        <f>VLOOKUP(E13,'Index (รายจ่าย)'!$A:$B,2,FALSE)</f>
        <v>#N/A</v>
      </c>
      <c r="G13" s="64"/>
      <c r="H13" s="64"/>
      <c r="I13" s="64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>
        <f t="shared" si="1"/>
        <v>0</v>
      </c>
      <c r="AD13" s="492" t="b">
        <f t="shared" si="2"/>
        <v>1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>
        <f t="shared" si="3"/>
        <v>0</v>
      </c>
      <c r="AR13" s="492" t="b">
        <f t="shared" si="4"/>
        <v>1</v>
      </c>
      <c r="AS13" s="64"/>
    </row>
    <row r="14" spans="1:45" s="60" customFormat="1">
      <c r="A14" s="46"/>
      <c r="B14" s="491"/>
      <c r="C14" s="64"/>
      <c r="D14" s="64"/>
      <c r="E14" s="538">
        <f t="shared" si="0"/>
        <v>0</v>
      </c>
      <c r="F14" s="64" t="e">
        <f>VLOOKUP(E14,'Index (รายจ่าย)'!$A:$B,2,FALSE)</f>
        <v>#N/A</v>
      </c>
      <c r="G14" s="64"/>
      <c r="H14" s="64"/>
      <c r="I14" s="6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>
        <f t="shared" si="1"/>
        <v>0</v>
      </c>
      <c r="AD14" s="492" t="b">
        <f t="shared" si="2"/>
        <v>1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>
        <f t="shared" si="3"/>
        <v>0</v>
      </c>
      <c r="AR14" s="492" t="b">
        <f t="shared" si="4"/>
        <v>1</v>
      </c>
      <c r="AS14" s="64"/>
    </row>
    <row r="15" spans="1:45" s="60" customFormat="1">
      <c r="A15" s="46"/>
      <c r="B15" s="491"/>
      <c r="C15" s="64"/>
      <c r="D15" s="64"/>
      <c r="E15" s="538">
        <f t="shared" si="0"/>
        <v>0</v>
      </c>
      <c r="F15" s="64" t="e">
        <f>VLOOKUP(E15,'Index (รายจ่าย)'!$A:$B,2,FALSE)</f>
        <v>#N/A</v>
      </c>
      <c r="G15" s="64"/>
      <c r="H15" s="64"/>
      <c r="I15" s="64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>
        <f t="shared" si="1"/>
        <v>0</v>
      </c>
      <c r="AD15" s="492" t="b">
        <f t="shared" si="2"/>
        <v>1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>
        <f t="shared" si="3"/>
        <v>0</v>
      </c>
      <c r="AR15" s="492" t="b">
        <f t="shared" si="4"/>
        <v>1</v>
      </c>
      <c r="AS15" s="64"/>
    </row>
    <row r="16" spans="1:45" s="60" customFormat="1">
      <c r="A16" s="46"/>
      <c r="B16" s="491"/>
      <c r="C16" s="64"/>
      <c r="D16" s="64"/>
      <c r="E16" s="538">
        <f t="shared" si="0"/>
        <v>0</v>
      </c>
      <c r="F16" s="64" t="e">
        <f>VLOOKUP(E16,'Index (รายจ่าย)'!$A:$B,2,FALSE)</f>
        <v>#N/A</v>
      </c>
      <c r="G16" s="64"/>
      <c r="H16" s="64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>
        <f t="shared" si="1"/>
        <v>0</v>
      </c>
      <c r="AD16" s="492" t="b">
        <f t="shared" si="2"/>
        <v>1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>
        <f t="shared" si="3"/>
        <v>0</v>
      </c>
      <c r="AR16" s="492" t="b">
        <f t="shared" si="4"/>
        <v>1</v>
      </c>
      <c r="AS16" s="64"/>
    </row>
    <row r="17" spans="1:45" s="60" customFormat="1">
      <c r="A17" s="46"/>
      <c r="B17" s="491"/>
      <c r="C17" s="64"/>
      <c r="D17" s="64"/>
      <c r="E17" s="538">
        <f t="shared" si="0"/>
        <v>0</v>
      </c>
      <c r="F17" s="64" t="e">
        <f>VLOOKUP(E17,'Index (รายจ่าย)'!$A:$B,2,FALSE)</f>
        <v>#N/A</v>
      </c>
      <c r="G17" s="64"/>
      <c r="H17" s="64"/>
      <c r="I17" s="64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>
        <f t="shared" si="1"/>
        <v>0</v>
      </c>
      <c r="AD17" s="492" t="b">
        <f t="shared" si="2"/>
        <v>1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>
        <f t="shared" si="3"/>
        <v>0</v>
      </c>
      <c r="AR17" s="492" t="b">
        <f t="shared" si="4"/>
        <v>1</v>
      </c>
      <c r="AS17" s="64"/>
    </row>
    <row r="18" spans="1:45" s="60" customFormat="1">
      <c r="A18" s="46"/>
      <c r="B18" s="491"/>
      <c r="C18" s="64"/>
      <c r="D18" s="64"/>
      <c r="E18" s="538">
        <f t="shared" si="0"/>
        <v>0</v>
      </c>
      <c r="F18" s="64" t="e">
        <f>VLOOKUP(E18,'Index (รายจ่าย)'!$A:$B,2,FALSE)</f>
        <v>#N/A</v>
      </c>
      <c r="G18" s="64"/>
      <c r="H18" s="64"/>
      <c r="I18" s="64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>
        <f t="shared" si="1"/>
        <v>0</v>
      </c>
      <c r="AD18" s="492" t="b">
        <f t="shared" si="2"/>
        <v>1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>
        <f t="shared" si="3"/>
        <v>0</v>
      </c>
      <c r="AR18" s="492" t="b">
        <f t="shared" si="4"/>
        <v>1</v>
      </c>
      <c r="AS18" s="64"/>
    </row>
    <row r="19" spans="1:45" s="60" customFormat="1">
      <c r="A19" s="46"/>
      <c r="B19" s="491"/>
      <c r="C19" s="64"/>
      <c r="D19" s="64"/>
      <c r="E19" s="538">
        <f t="shared" si="0"/>
        <v>0</v>
      </c>
      <c r="F19" s="64" t="e">
        <f>VLOOKUP(E19,'Index (รายจ่าย)'!$A:$B,2,FALSE)</f>
        <v>#N/A</v>
      </c>
      <c r="G19" s="64"/>
      <c r="H19" s="64"/>
      <c r="I19" s="64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>
        <f t="shared" si="1"/>
        <v>0</v>
      </c>
      <c r="AD19" s="492" t="b">
        <f t="shared" si="2"/>
        <v>1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>
        <f t="shared" si="3"/>
        <v>0</v>
      </c>
      <c r="AR19" s="492" t="b">
        <f t="shared" si="4"/>
        <v>1</v>
      </c>
      <c r="AS19" s="64"/>
    </row>
    <row r="20" spans="1:45" s="60" customFormat="1">
      <c r="A20" s="46"/>
      <c r="B20" s="491"/>
      <c r="C20" s="64"/>
      <c r="D20" s="64"/>
      <c r="E20" s="538">
        <f t="shared" si="0"/>
        <v>0</v>
      </c>
      <c r="F20" s="64" t="e">
        <f>VLOOKUP(E20,'Index (รายจ่าย)'!$A:$B,2,FALSE)</f>
        <v>#N/A</v>
      </c>
      <c r="G20" s="64"/>
      <c r="H20" s="64"/>
      <c r="I20" s="64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>
        <f t="shared" si="1"/>
        <v>0</v>
      </c>
      <c r="AD20" s="492" t="b">
        <f t="shared" si="2"/>
        <v>1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>
        <f t="shared" si="3"/>
        <v>0</v>
      </c>
      <c r="AR20" s="492" t="b">
        <f t="shared" si="4"/>
        <v>1</v>
      </c>
      <c r="AS20" s="64"/>
    </row>
    <row r="21" spans="1:45" s="60" customFormat="1">
      <c r="A21" s="46"/>
      <c r="B21" s="491"/>
      <c r="C21" s="64"/>
      <c r="D21" s="64"/>
      <c r="E21" s="538">
        <f t="shared" si="0"/>
        <v>0</v>
      </c>
      <c r="F21" s="64" t="e">
        <f>VLOOKUP(E21,'Index (รายจ่าย)'!$A:$B,2,FALSE)</f>
        <v>#N/A</v>
      </c>
      <c r="G21" s="64"/>
      <c r="H21" s="64"/>
      <c r="I21" s="64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>
        <f t="shared" si="1"/>
        <v>0</v>
      </c>
      <c r="AD21" s="492" t="b">
        <f t="shared" si="2"/>
        <v>1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>
        <f t="shared" si="3"/>
        <v>0</v>
      </c>
      <c r="AR21" s="492" t="b">
        <f t="shared" si="4"/>
        <v>1</v>
      </c>
      <c r="AS21" s="64"/>
    </row>
    <row r="22" spans="1:45" s="60" customFormat="1">
      <c r="A22" s="46"/>
      <c r="B22" s="491"/>
      <c r="C22" s="64"/>
      <c r="D22" s="64"/>
      <c r="E22" s="538">
        <f t="shared" si="0"/>
        <v>0</v>
      </c>
      <c r="F22" s="64" t="e">
        <f>VLOOKUP(E22,'Index (รายจ่าย)'!$A:$B,2,FALSE)</f>
        <v>#N/A</v>
      </c>
      <c r="G22" s="64"/>
      <c r="H22" s="64"/>
      <c r="I22" s="64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>
        <f t="shared" si="1"/>
        <v>0</v>
      </c>
      <c r="AD22" s="492" t="b">
        <f t="shared" si="2"/>
        <v>1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>
        <f t="shared" si="3"/>
        <v>0</v>
      </c>
      <c r="AR22" s="492" t="b">
        <f t="shared" si="4"/>
        <v>1</v>
      </c>
      <c r="AS22" s="64"/>
    </row>
    <row r="23" spans="1:45" s="60" customFormat="1">
      <c r="A23" s="46"/>
      <c r="B23" s="491"/>
      <c r="C23" s="64"/>
      <c r="D23" s="64"/>
      <c r="E23" s="538">
        <f t="shared" si="0"/>
        <v>0</v>
      </c>
      <c r="F23" s="64" t="e">
        <f>VLOOKUP(E23,'Index (รายจ่าย)'!$A:$B,2,FALSE)</f>
        <v>#N/A</v>
      </c>
      <c r="G23" s="64"/>
      <c r="H23" s="64"/>
      <c r="I23" s="64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>
        <f t="shared" si="1"/>
        <v>0</v>
      </c>
      <c r="AD23" s="492" t="b">
        <f t="shared" si="2"/>
        <v>1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>
        <f t="shared" si="3"/>
        <v>0</v>
      </c>
      <c r="AR23" s="492" t="b">
        <f t="shared" si="4"/>
        <v>1</v>
      </c>
      <c r="AS23" s="64"/>
    </row>
    <row r="24" spans="1:45" s="60" customFormat="1">
      <c r="A24" s="46"/>
      <c r="B24" s="491"/>
      <c r="C24" s="64"/>
      <c r="D24" s="64"/>
      <c r="E24" s="538">
        <f t="shared" si="0"/>
        <v>0</v>
      </c>
      <c r="F24" s="64" t="e">
        <f>VLOOKUP(E24,'Index (รายจ่าย)'!$A:$B,2,FALSE)</f>
        <v>#N/A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>
        <f t="shared" si="1"/>
        <v>0</v>
      </c>
      <c r="AD24" s="492" t="b">
        <f t="shared" si="2"/>
        <v>1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>
        <f t="shared" si="3"/>
        <v>0</v>
      </c>
      <c r="AR24" s="492" t="b">
        <f t="shared" si="4"/>
        <v>1</v>
      </c>
      <c r="AS24" s="64"/>
    </row>
    <row r="25" spans="1:45" s="60" customFormat="1">
      <c r="A25" s="46"/>
      <c r="B25" s="491"/>
      <c r="C25" s="64"/>
      <c r="D25" s="64"/>
      <c r="E25" s="538">
        <f t="shared" si="0"/>
        <v>0</v>
      </c>
      <c r="F25" s="64" t="e">
        <f>VLOOKUP(E25,'Index (รายจ่าย)'!$A:$B,2,FALSE)</f>
        <v>#N/A</v>
      </c>
      <c r="G25" s="64"/>
      <c r="H25" s="64"/>
      <c r="I25" s="64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>
        <f t="shared" si="1"/>
        <v>0</v>
      </c>
      <c r="AD25" s="492" t="b">
        <f t="shared" si="2"/>
        <v>1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>
        <f t="shared" si="3"/>
        <v>0</v>
      </c>
      <c r="AR25" s="492" t="b">
        <f t="shared" si="4"/>
        <v>1</v>
      </c>
      <c r="AS25" s="64"/>
    </row>
    <row r="26" spans="1:45" s="60" customFormat="1">
      <c r="A26" s="46"/>
      <c r="B26" s="491"/>
      <c r="C26" s="64"/>
      <c r="D26" s="64"/>
      <c r="E26" s="538">
        <f t="shared" si="0"/>
        <v>0</v>
      </c>
      <c r="F26" s="64" t="e">
        <f>VLOOKUP(E26,'Index (รายจ่าย)'!$A:$B,2,FALSE)</f>
        <v>#N/A</v>
      </c>
      <c r="G26" s="64"/>
      <c r="H26" s="64"/>
      <c r="I26" s="64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>
        <f t="shared" si="1"/>
        <v>0</v>
      </c>
      <c r="AD26" s="492" t="b">
        <f t="shared" si="2"/>
        <v>1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>
        <f t="shared" si="3"/>
        <v>0</v>
      </c>
      <c r="AR26" s="492" t="b">
        <f t="shared" si="4"/>
        <v>1</v>
      </c>
      <c r="AS26" s="64"/>
    </row>
    <row r="27" spans="1:45" s="60" customFormat="1">
      <c r="A27" s="46"/>
      <c r="B27" s="491"/>
      <c r="C27" s="64"/>
      <c r="D27" s="64"/>
      <c r="E27" s="538">
        <f t="shared" si="0"/>
        <v>0</v>
      </c>
      <c r="F27" s="64" t="e">
        <f>VLOOKUP(E27,'Index (รายจ่าย)'!$A:$B,2,FALSE)</f>
        <v>#N/A</v>
      </c>
      <c r="G27" s="64"/>
      <c r="H27" s="64"/>
      <c r="I27" s="64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>
        <f t="shared" si="1"/>
        <v>0</v>
      </c>
      <c r="AD27" s="492" t="b">
        <f t="shared" si="2"/>
        <v>1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>
        <f t="shared" si="3"/>
        <v>0</v>
      </c>
      <c r="AR27" s="492" t="b">
        <f t="shared" si="4"/>
        <v>1</v>
      </c>
      <c r="AS27" s="64"/>
    </row>
    <row r="28" spans="1:45" s="60" customFormat="1">
      <c r="A28" s="46"/>
      <c r="B28" s="491"/>
      <c r="C28" s="64"/>
      <c r="D28" s="64"/>
      <c r="E28" s="538">
        <f t="shared" si="0"/>
        <v>0</v>
      </c>
      <c r="F28" s="64" t="e">
        <f>VLOOKUP(E28,'Index (รายจ่าย)'!$A:$B,2,FALSE)</f>
        <v>#N/A</v>
      </c>
      <c r="G28" s="64"/>
      <c r="H28" s="64"/>
      <c r="I28" s="64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>
        <f t="shared" si="1"/>
        <v>0</v>
      </c>
      <c r="AD28" s="492" t="b">
        <f t="shared" si="2"/>
        <v>1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>
        <f t="shared" si="3"/>
        <v>0</v>
      </c>
      <c r="AR28" s="492" t="b">
        <f t="shared" si="4"/>
        <v>1</v>
      </c>
      <c r="AS28" s="64"/>
    </row>
    <row r="29" spans="1:45" s="60" customFormat="1">
      <c r="A29" s="46"/>
      <c r="B29" s="491"/>
      <c r="C29" s="64"/>
      <c r="D29" s="64"/>
      <c r="E29" s="538">
        <f t="shared" si="0"/>
        <v>0</v>
      </c>
      <c r="F29" s="64" t="e">
        <f>VLOOKUP(E29,'Index (รายจ่าย)'!$A:$B,2,FALSE)</f>
        <v>#N/A</v>
      </c>
      <c r="G29" s="64"/>
      <c r="H29" s="64"/>
      <c r="I29" s="64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>
        <f t="shared" si="1"/>
        <v>0</v>
      </c>
      <c r="AD29" s="492" t="b">
        <f t="shared" si="2"/>
        <v>1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>
        <f t="shared" si="3"/>
        <v>0</v>
      </c>
      <c r="AR29" s="492" t="b">
        <f t="shared" si="4"/>
        <v>1</v>
      </c>
      <c r="AS29" s="64"/>
    </row>
    <row r="30" spans="1:45" s="60" customFormat="1">
      <c r="A30" s="46"/>
      <c r="B30" s="491"/>
      <c r="C30" s="64"/>
      <c r="D30" s="64"/>
      <c r="E30" s="538">
        <f t="shared" si="0"/>
        <v>0</v>
      </c>
      <c r="F30" s="64" t="e">
        <f>VLOOKUP(E30,'Index (รายจ่าย)'!$A:$B,2,FALSE)</f>
        <v>#N/A</v>
      </c>
      <c r="G30" s="64"/>
      <c r="H30" s="64"/>
      <c r="I30" s="64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>
        <f t="shared" si="1"/>
        <v>0</v>
      </c>
      <c r="AD30" s="492" t="b">
        <f t="shared" si="2"/>
        <v>1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>
        <f t="shared" si="3"/>
        <v>0</v>
      </c>
      <c r="AR30" s="492" t="b">
        <f t="shared" si="4"/>
        <v>1</v>
      </c>
      <c r="AS30" s="64"/>
    </row>
    <row r="31" spans="1:45" s="60" customFormat="1">
      <c r="A31" s="46"/>
      <c r="B31" s="491"/>
      <c r="C31" s="64"/>
      <c r="D31" s="64"/>
      <c r="E31" s="538">
        <f t="shared" si="0"/>
        <v>0</v>
      </c>
      <c r="F31" s="64" t="e">
        <f>VLOOKUP(E31,'Index (รายจ่าย)'!$A:$B,2,FALSE)</f>
        <v>#N/A</v>
      </c>
      <c r="G31" s="64"/>
      <c r="H31" s="64"/>
      <c r="I31" s="64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>
        <f t="shared" si="1"/>
        <v>0</v>
      </c>
      <c r="AD31" s="492" t="b">
        <f t="shared" si="2"/>
        <v>1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>
        <f t="shared" si="3"/>
        <v>0</v>
      </c>
      <c r="AR31" s="492" t="b">
        <f t="shared" si="4"/>
        <v>1</v>
      </c>
      <c r="AS31" s="64"/>
    </row>
    <row r="32" spans="1:45" s="60" customFormat="1">
      <c r="A32" s="46"/>
      <c r="B32" s="491"/>
      <c r="C32" s="64"/>
      <c r="D32" s="64"/>
      <c r="E32" s="538">
        <f t="shared" si="0"/>
        <v>0</v>
      </c>
      <c r="F32" s="64" t="e">
        <f>VLOOKUP(E32,'Index (รายจ่าย)'!$A:$B,2,FALSE)</f>
        <v>#N/A</v>
      </c>
      <c r="G32" s="64"/>
      <c r="H32" s="64"/>
      <c r="I32" s="64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>
        <f t="shared" si="1"/>
        <v>0</v>
      </c>
      <c r="AD32" s="492" t="b">
        <f t="shared" si="2"/>
        <v>1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>
        <f t="shared" si="3"/>
        <v>0</v>
      </c>
      <c r="AR32" s="492" t="b">
        <f t="shared" si="4"/>
        <v>1</v>
      </c>
      <c r="AS32" s="64"/>
    </row>
    <row r="33" spans="1:45" s="60" customFormat="1">
      <c r="A33" s="46"/>
      <c r="B33" s="491"/>
      <c r="C33" s="64"/>
      <c r="D33" s="64"/>
      <c r="E33" s="538">
        <f t="shared" si="0"/>
        <v>0</v>
      </c>
      <c r="F33" s="64" t="e">
        <f>VLOOKUP(E33,'Index (รายจ่าย)'!$A:$B,2,FALSE)</f>
        <v>#N/A</v>
      </c>
      <c r="G33" s="64"/>
      <c r="H33" s="64"/>
      <c r="I33" s="6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>
        <f t="shared" si="1"/>
        <v>0</v>
      </c>
      <c r="AD33" s="492" t="b">
        <f t="shared" si="2"/>
        <v>1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>
        <f t="shared" si="3"/>
        <v>0</v>
      </c>
      <c r="AR33" s="492" t="b">
        <f t="shared" si="4"/>
        <v>1</v>
      </c>
      <c r="AS33" s="64"/>
    </row>
    <row r="34" spans="1:45" s="60" customFormat="1">
      <c r="A34" s="46"/>
      <c r="B34" s="491"/>
      <c r="C34" s="64"/>
      <c r="D34" s="64"/>
      <c r="E34" s="538">
        <f t="shared" si="0"/>
        <v>0</v>
      </c>
      <c r="F34" s="64" t="e">
        <f>VLOOKUP(E34,'Index (รายจ่าย)'!$A:$B,2,FALSE)</f>
        <v>#N/A</v>
      </c>
      <c r="G34" s="64"/>
      <c r="H34" s="64"/>
      <c r="I34" s="6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>
        <f t="shared" si="1"/>
        <v>0</v>
      </c>
      <c r="AD34" s="492" t="b">
        <f t="shared" si="2"/>
        <v>1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>
        <f t="shared" si="3"/>
        <v>0</v>
      </c>
      <c r="AR34" s="492" t="b">
        <f t="shared" si="4"/>
        <v>1</v>
      </c>
      <c r="AS34" s="64"/>
    </row>
    <row r="35" spans="1:45" s="60" customFormat="1">
      <c r="A35" s="46"/>
      <c r="B35" s="491"/>
      <c r="C35" s="64"/>
      <c r="D35" s="64"/>
      <c r="E35" s="538">
        <f t="shared" si="0"/>
        <v>0</v>
      </c>
      <c r="F35" s="64" t="e">
        <f>VLOOKUP(E35,'Index (รายจ่าย)'!$A:$B,2,FALSE)</f>
        <v>#N/A</v>
      </c>
      <c r="G35" s="64"/>
      <c r="H35" s="64"/>
      <c r="I35" s="64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>
        <f t="shared" si="1"/>
        <v>0</v>
      </c>
      <c r="AD35" s="492" t="b">
        <f t="shared" si="2"/>
        <v>1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>
        <f t="shared" si="3"/>
        <v>0</v>
      </c>
      <c r="AR35" s="492" t="b">
        <f t="shared" si="4"/>
        <v>1</v>
      </c>
      <c r="AS35" s="64"/>
    </row>
    <row r="36" spans="1:45" s="60" customFormat="1">
      <c r="A36" s="46"/>
      <c r="B36" s="491"/>
      <c r="C36" s="64"/>
      <c r="D36" s="64"/>
      <c r="E36" s="538">
        <f t="shared" si="0"/>
        <v>0</v>
      </c>
      <c r="F36" s="64" t="e">
        <f>VLOOKUP(E36,'Index (รายจ่าย)'!$A:$B,2,FALSE)</f>
        <v>#N/A</v>
      </c>
      <c r="G36" s="64"/>
      <c r="H36" s="64"/>
      <c r="I36" s="64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>
        <f t="shared" si="1"/>
        <v>0</v>
      </c>
      <c r="AD36" s="492" t="b">
        <f t="shared" si="2"/>
        <v>1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>
        <f t="shared" si="3"/>
        <v>0</v>
      </c>
      <c r="AR36" s="492" t="b">
        <f t="shared" si="4"/>
        <v>1</v>
      </c>
      <c r="AS36" s="64"/>
    </row>
    <row r="37" spans="1:45" s="60" customFormat="1">
      <c r="A37" s="46"/>
      <c r="B37" s="491"/>
      <c r="C37" s="64"/>
      <c r="D37" s="64"/>
      <c r="E37" s="538">
        <f t="shared" si="0"/>
        <v>0</v>
      </c>
      <c r="F37" s="64" t="e">
        <f>VLOOKUP(E37,'Index (รายจ่าย)'!$A:$B,2,FALSE)</f>
        <v>#N/A</v>
      </c>
      <c r="G37" s="64"/>
      <c r="H37" s="64"/>
      <c r="I37" s="64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>
        <f t="shared" si="1"/>
        <v>0</v>
      </c>
      <c r="AD37" s="492" t="b">
        <f t="shared" si="2"/>
        <v>1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>
        <f t="shared" si="3"/>
        <v>0</v>
      </c>
      <c r="AR37" s="492" t="b">
        <f t="shared" si="4"/>
        <v>1</v>
      </c>
      <c r="AS37" s="64"/>
    </row>
    <row r="38" spans="1:45" s="60" customFormat="1">
      <c r="A38" s="46"/>
      <c r="B38" s="491"/>
      <c r="C38" s="64"/>
      <c r="D38" s="64"/>
      <c r="E38" s="538">
        <f t="shared" si="0"/>
        <v>0</v>
      </c>
      <c r="F38" s="64" t="e">
        <f>VLOOKUP(E38,'Index (รายจ่าย)'!$A:$B,2,FALSE)</f>
        <v>#N/A</v>
      </c>
      <c r="G38" s="64"/>
      <c r="H38" s="64"/>
      <c r="I38" s="64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>
        <f t="shared" si="1"/>
        <v>0</v>
      </c>
      <c r="AD38" s="492" t="b">
        <f t="shared" si="2"/>
        <v>1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>
        <f t="shared" si="3"/>
        <v>0</v>
      </c>
      <c r="AR38" s="492" t="b">
        <f t="shared" si="4"/>
        <v>1</v>
      </c>
      <c r="AS38" s="64"/>
    </row>
    <row r="39" spans="1:45" s="60" customFormat="1">
      <c r="A39" s="46"/>
      <c r="B39" s="491"/>
      <c r="C39" s="64"/>
      <c r="D39" s="64"/>
      <c r="E39" s="538">
        <f t="shared" si="0"/>
        <v>0</v>
      </c>
      <c r="F39" s="64" t="e">
        <f>VLOOKUP(E39,'Index (รายจ่าย)'!$A:$B,2,FALSE)</f>
        <v>#N/A</v>
      </c>
      <c r="G39" s="64"/>
      <c r="H39" s="64"/>
      <c r="I39" s="64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>
        <f t="shared" si="1"/>
        <v>0</v>
      </c>
      <c r="AD39" s="492" t="b">
        <f t="shared" si="2"/>
        <v>1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>
        <f t="shared" si="3"/>
        <v>0</v>
      </c>
      <c r="AR39" s="492" t="b">
        <f t="shared" si="4"/>
        <v>1</v>
      </c>
      <c r="AS39" s="64"/>
    </row>
    <row r="40" spans="1:45" s="60" customFormat="1">
      <c r="A40" s="46"/>
      <c r="B40" s="491"/>
      <c r="C40" s="64"/>
      <c r="D40" s="64"/>
      <c r="E40" s="538">
        <f t="shared" si="0"/>
        <v>0</v>
      </c>
      <c r="F40" s="64" t="e">
        <f>VLOOKUP(E40,'Index (รายจ่าย)'!$A:$B,2,FALSE)</f>
        <v>#N/A</v>
      </c>
      <c r="G40" s="64"/>
      <c r="H40" s="64"/>
      <c r="I40" s="64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>
        <f t="shared" si="1"/>
        <v>0</v>
      </c>
      <c r="AD40" s="492" t="b">
        <f t="shared" si="2"/>
        <v>1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>
        <f t="shared" si="3"/>
        <v>0</v>
      </c>
      <c r="AR40" s="492" t="b">
        <f t="shared" si="4"/>
        <v>1</v>
      </c>
      <c r="AS40" s="64"/>
    </row>
    <row r="41" spans="1:45" s="60" customFormat="1">
      <c r="A41" s="46"/>
      <c r="B41" s="491"/>
      <c r="C41" s="64"/>
      <c r="D41" s="64"/>
      <c r="E41" s="538">
        <f t="shared" si="0"/>
        <v>0</v>
      </c>
      <c r="F41" s="64" t="e">
        <f>VLOOKUP(E41,'Index (รายจ่าย)'!$A:$B,2,FALSE)</f>
        <v>#N/A</v>
      </c>
      <c r="G41" s="64"/>
      <c r="H41" s="64"/>
      <c r="I41" s="64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>
        <f t="shared" si="1"/>
        <v>0</v>
      </c>
      <c r="AD41" s="492" t="b">
        <f t="shared" si="2"/>
        <v>1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>
        <f t="shared" si="3"/>
        <v>0</v>
      </c>
      <c r="AR41" s="492" t="b">
        <f t="shared" si="4"/>
        <v>1</v>
      </c>
      <c r="AS41" s="64"/>
    </row>
    <row r="42" spans="1:45" s="60" customFormat="1">
      <c r="A42" s="46"/>
      <c r="B42" s="491"/>
      <c r="C42" s="64"/>
      <c r="D42" s="64"/>
      <c r="E42" s="538">
        <f t="shared" si="0"/>
        <v>0</v>
      </c>
      <c r="F42" s="64" t="e">
        <f>VLOOKUP(E42,'Index (รายจ่าย)'!$A:$B,2,FALSE)</f>
        <v>#N/A</v>
      </c>
      <c r="G42" s="64"/>
      <c r="H42" s="64"/>
      <c r="I42" s="64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>
        <f t="shared" si="1"/>
        <v>0</v>
      </c>
      <c r="AD42" s="492" t="b">
        <f t="shared" si="2"/>
        <v>1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>
        <f t="shared" si="3"/>
        <v>0</v>
      </c>
      <c r="AR42" s="492" t="b">
        <f t="shared" si="4"/>
        <v>1</v>
      </c>
      <c r="AS42" s="64"/>
    </row>
    <row r="43" spans="1:45" s="60" customFormat="1">
      <c r="A43" s="46"/>
      <c r="B43" s="491"/>
      <c r="C43" s="64"/>
      <c r="D43" s="64"/>
      <c r="E43" s="538">
        <f t="shared" si="0"/>
        <v>0</v>
      </c>
      <c r="F43" s="64" t="e">
        <f>VLOOKUP(E43,'Index (รายจ่าย)'!$A:$B,2,FALSE)</f>
        <v>#N/A</v>
      </c>
      <c r="G43" s="64"/>
      <c r="H43" s="64"/>
      <c r="I43" s="64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>
        <f t="shared" si="1"/>
        <v>0</v>
      </c>
      <c r="AD43" s="492" t="b">
        <f t="shared" si="2"/>
        <v>1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>
        <f t="shared" si="3"/>
        <v>0</v>
      </c>
      <c r="AR43" s="492" t="b">
        <f t="shared" si="4"/>
        <v>1</v>
      </c>
      <c r="AS43" s="64"/>
    </row>
    <row r="44" spans="1:45" s="60" customFormat="1">
      <c r="A44" s="46"/>
      <c r="B44" s="491"/>
      <c r="C44" s="64"/>
      <c r="D44" s="64"/>
      <c r="E44" s="538">
        <f t="shared" si="0"/>
        <v>0</v>
      </c>
      <c r="F44" s="64" t="e">
        <f>VLOOKUP(E44,'Index (รายจ่าย)'!$A:$B,2,FALSE)</f>
        <v>#N/A</v>
      </c>
      <c r="G44" s="64"/>
      <c r="H44" s="64"/>
      <c r="I44" s="64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>
        <f t="shared" si="1"/>
        <v>0</v>
      </c>
      <c r="AD44" s="492" t="b">
        <f t="shared" si="2"/>
        <v>1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>
        <f t="shared" si="3"/>
        <v>0</v>
      </c>
      <c r="AR44" s="492" t="b">
        <f t="shared" si="4"/>
        <v>1</v>
      </c>
      <c r="AS44" s="64"/>
    </row>
    <row r="45" spans="1:45" s="60" customFormat="1">
      <c r="A45" s="46"/>
      <c r="B45" s="491"/>
      <c r="C45" s="64"/>
      <c r="D45" s="64"/>
      <c r="E45" s="538">
        <f t="shared" si="0"/>
        <v>0</v>
      </c>
      <c r="F45" s="64" t="e">
        <f>VLOOKUP(E45,'Index (รายจ่าย)'!$A:$B,2,FALSE)</f>
        <v>#N/A</v>
      </c>
      <c r="G45" s="64"/>
      <c r="H45" s="64"/>
      <c r="I45" s="64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>
        <f t="shared" si="1"/>
        <v>0</v>
      </c>
      <c r="AD45" s="492" t="b">
        <f t="shared" si="2"/>
        <v>1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>
        <f t="shared" si="3"/>
        <v>0</v>
      </c>
      <c r="AR45" s="492" t="b">
        <f t="shared" si="4"/>
        <v>1</v>
      </c>
      <c r="AS45" s="64"/>
    </row>
    <row r="46" spans="1:45" s="60" customFormat="1">
      <c r="A46" s="46"/>
      <c r="B46" s="491"/>
      <c r="C46" s="64"/>
      <c r="D46" s="64"/>
      <c r="E46" s="538">
        <f t="shared" si="0"/>
        <v>0</v>
      </c>
      <c r="F46" s="64" t="e">
        <f>VLOOKUP(E46,'Index (รายจ่าย)'!$A:$B,2,FALSE)</f>
        <v>#N/A</v>
      </c>
      <c r="G46" s="64"/>
      <c r="H46" s="64"/>
      <c r="I46" s="64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>
        <f t="shared" si="1"/>
        <v>0</v>
      </c>
      <c r="AD46" s="492" t="b">
        <f t="shared" si="2"/>
        <v>1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>
        <f t="shared" si="3"/>
        <v>0</v>
      </c>
      <c r="AR46" s="492" t="b">
        <f t="shared" si="4"/>
        <v>1</v>
      </c>
      <c r="AS46" s="64"/>
    </row>
    <row r="47" spans="1:45" s="60" customFormat="1">
      <c r="A47" s="46"/>
      <c r="B47" s="491"/>
      <c r="C47" s="64"/>
      <c r="D47" s="64"/>
      <c r="E47" s="538">
        <f t="shared" si="0"/>
        <v>0</v>
      </c>
      <c r="F47" s="64" t="e">
        <f>VLOOKUP(E47,'Index (รายจ่าย)'!$A:$B,2,FALSE)</f>
        <v>#N/A</v>
      </c>
      <c r="G47" s="64"/>
      <c r="H47" s="64"/>
      <c r="I47" s="64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>
        <f t="shared" si="1"/>
        <v>0</v>
      </c>
      <c r="AD47" s="492" t="b">
        <f t="shared" si="2"/>
        <v>1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>
        <f t="shared" si="3"/>
        <v>0</v>
      </c>
      <c r="AR47" s="492" t="b">
        <f t="shared" si="4"/>
        <v>1</v>
      </c>
      <c r="AS47" s="64"/>
    </row>
    <row r="48" spans="1:45" s="60" customFormat="1">
      <c r="A48" s="46"/>
      <c r="B48" s="491"/>
      <c r="C48" s="64"/>
      <c r="D48" s="64"/>
      <c r="E48" s="538">
        <f t="shared" si="0"/>
        <v>0</v>
      </c>
      <c r="F48" s="64" t="e">
        <f>VLOOKUP(E48,'Index (รายจ่าย)'!$A:$B,2,FALSE)</f>
        <v>#N/A</v>
      </c>
      <c r="G48" s="64"/>
      <c r="H48" s="64"/>
      <c r="I48" s="64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>
        <f t="shared" si="1"/>
        <v>0</v>
      </c>
      <c r="AD48" s="492" t="b">
        <f t="shared" si="2"/>
        <v>1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>
        <f t="shared" si="3"/>
        <v>0</v>
      </c>
      <c r="AR48" s="492" t="b">
        <f t="shared" si="4"/>
        <v>1</v>
      </c>
      <c r="AS48" s="64"/>
    </row>
    <row r="49" spans="1:45">
      <c r="A49" s="46"/>
      <c r="B49" s="491"/>
      <c r="C49" s="64"/>
      <c r="D49" s="64"/>
      <c r="E49" s="538">
        <f t="shared" si="0"/>
        <v>0</v>
      </c>
      <c r="F49" s="64" t="e">
        <f>VLOOKUP(E49,'Index (รายจ่าย)'!$A:$B,2,FALSE)</f>
        <v>#N/A</v>
      </c>
      <c r="G49" s="64"/>
      <c r="H49" s="64"/>
      <c r="I49" s="64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>
        <f t="shared" si="1"/>
        <v>0</v>
      </c>
      <c r="AD49" s="492" t="b">
        <f t="shared" si="2"/>
        <v>1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>
        <f t="shared" ref="AQ49:AQ112" si="5">SUM(AE49:AP49)</f>
        <v>0</v>
      </c>
      <c r="AR49" s="492" t="b">
        <f t="shared" si="4"/>
        <v>1</v>
      </c>
      <c r="AS49" s="64"/>
    </row>
    <row r="50" spans="1:45">
      <c r="A50" s="46"/>
      <c r="B50" s="491"/>
      <c r="C50" s="64"/>
      <c r="D50" s="64"/>
      <c r="E50" s="538">
        <f t="shared" si="0"/>
        <v>0</v>
      </c>
      <c r="F50" s="64" t="e">
        <f>VLOOKUP(E50,'Index (รายจ่าย)'!$A:$B,2,FALSE)</f>
        <v>#N/A</v>
      </c>
      <c r="G50" s="64"/>
      <c r="H50" s="64"/>
      <c r="I50" s="64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>
        <f t="shared" si="1"/>
        <v>0</v>
      </c>
      <c r="AD50" s="492" t="b">
        <f t="shared" si="2"/>
        <v>1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>
        <f t="shared" si="5"/>
        <v>0</v>
      </c>
      <c r="AR50" s="492" t="b">
        <f t="shared" si="4"/>
        <v>1</v>
      </c>
      <c r="AS50" s="64"/>
    </row>
    <row r="51" spans="1:45">
      <c r="A51" s="46"/>
      <c r="B51" s="491"/>
      <c r="C51" s="64"/>
      <c r="D51" s="64"/>
      <c r="E51" s="538">
        <f t="shared" si="0"/>
        <v>0</v>
      </c>
      <c r="F51" s="64" t="e">
        <f>VLOOKUP(E51,'Index (รายจ่าย)'!$A:$B,2,FALSE)</f>
        <v>#N/A</v>
      </c>
      <c r="G51" s="64"/>
      <c r="H51" s="64"/>
      <c r="I51" s="64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>
        <f t="shared" si="1"/>
        <v>0</v>
      </c>
      <c r="AD51" s="492" t="b">
        <f t="shared" si="2"/>
        <v>1</v>
      </c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 t="shared" si="5"/>
        <v>0</v>
      </c>
      <c r="AR51" s="492" t="b">
        <f t="shared" si="4"/>
        <v>1</v>
      </c>
      <c r="AS51" s="64"/>
    </row>
    <row r="52" spans="1:45">
      <c r="A52" s="46"/>
      <c r="B52" s="491"/>
      <c r="C52" s="64"/>
      <c r="D52" s="64"/>
      <c r="E52" s="538">
        <f t="shared" si="0"/>
        <v>0</v>
      </c>
      <c r="F52" s="64" t="e">
        <f>VLOOKUP(E52,'Index (รายจ่าย)'!$A:$B,2,FALSE)</f>
        <v>#N/A</v>
      </c>
      <c r="G52" s="64"/>
      <c r="H52" s="64"/>
      <c r="I52" s="64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>
        <f t="shared" si="1"/>
        <v>0</v>
      </c>
      <c r="AD52" s="492" t="b">
        <f t="shared" si="2"/>
        <v>1</v>
      </c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>
        <f t="shared" si="5"/>
        <v>0</v>
      </c>
      <c r="AR52" s="492" t="b">
        <f t="shared" si="4"/>
        <v>1</v>
      </c>
      <c r="AS52" s="64"/>
    </row>
    <row r="53" spans="1:45">
      <c r="A53" s="46"/>
      <c r="B53" s="491"/>
      <c r="C53" s="64"/>
      <c r="D53" s="64"/>
      <c r="E53" s="538">
        <f t="shared" si="0"/>
        <v>0</v>
      </c>
      <c r="F53" s="64" t="e">
        <f>VLOOKUP(E53,'Index (รายจ่าย)'!$A:$B,2,FALSE)</f>
        <v>#N/A</v>
      </c>
      <c r="G53" s="64"/>
      <c r="H53" s="64"/>
      <c r="I53" s="64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>
        <f t="shared" si="1"/>
        <v>0</v>
      </c>
      <c r="AD53" s="492" t="b">
        <f t="shared" si="2"/>
        <v>1</v>
      </c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>
        <f t="shared" si="5"/>
        <v>0</v>
      </c>
      <c r="AR53" s="492" t="b">
        <f t="shared" si="4"/>
        <v>1</v>
      </c>
      <c r="AS53" s="64"/>
    </row>
    <row r="54" spans="1:45">
      <c r="A54" s="46"/>
      <c r="B54" s="491"/>
      <c r="C54" s="64"/>
      <c r="D54" s="64"/>
      <c r="E54" s="538">
        <f t="shared" si="0"/>
        <v>0</v>
      </c>
      <c r="F54" s="64" t="e">
        <f>VLOOKUP(E54,'Index (รายจ่าย)'!$A:$B,2,FALSE)</f>
        <v>#N/A</v>
      </c>
      <c r="G54" s="64"/>
      <c r="H54" s="64"/>
      <c r="I54" s="64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>
        <f t="shared" si="1"/>
        <v>0</v>
      </c>
      <c r="AD54" s="492" t="b">
        <f t="shared" si="2"/>
        <v>1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>
        <f t="shared" si="5"/>
        <v>0</v>
      </c>
      <c r="AR54" s="492" t="b">
        <f t="shared" si="4"/>
        <v>1</v>
      </c>
      <c r="AS54" s="64"/>
    </row>
    <row r="55" spans="1:45">
      <c r="A55" s="46"/>
      <c r="B55" s="491"/>
      <c r="C55" s="64"/>
      <c r="D55" s="64"/>
      <c r="E55" s="538">
        <f t="shared" si="0"/>
        <v>0</v>
      </c>
      <c r="F55" s="64" t="e">
        <f>VLOOKUP(E55,'Index (รายจ่าย)'!$A:$B,2,FALSE)</f>
        <v>#N/A</v>
      </c>
      <c r="G55" s="64"/>
      <c r="H55" s="64"/>
      <c r="I55" s="64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>
        <f t="shared" si="1"/>
        <v>0</v>
      </c>
      <c r="AD55" s="492" t="b">
        <f t="shared" si="2"/>
        <v>1</v>
      </c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>
        <f t="shared" si="5"/>
        <v>0</v>
      </c>
      <c r="AR55" s="492" t="b">
        <f t="shared" si="4"/>
        <v>1</v>
      </c>
      <c r="AS55" s="64"/>
    </row>
    <row r="56" spans="1:45">
      <c r="A56" s="46"/>
      <c r="B56" s="491"/>
      <c r="C56" s="64"/>
      <c r="D56" s="64"/>
      <c r="E56" s="538">
        <f t="shared" si="0"/>
        <v>0</v>
      </c>
      <c r="F56" s="64" t="e">
        <f>VLOOKUP(E56,'Index (รายจ่าย)'!$A:$B,2,FALSE)</f>
        <v>#N/A</v>
      </c>
      <c r="G56" s="64"/>
      <c r="H56" s="64"/>
      <c r="I56" s="64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>
        <f t="shared" si="1"/>
        <v>0</v>
      </c>
      <c r="AD56" s="492" t="b">
        <f t="shared" si="2"/>
        <v>1</v>
      </c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>
        <f t="shared" si="5"/>
        <v>0</v>
      </c>
      <c r="AR56" s="492" t="b">
        <f t="shared" si="4"/>
        <v>1</v>
      </c>
      <c r="AS56" s="64"/>
    </row>
    <row r="57" spans="1:45">
      <c r="A57" s="46"/>
      <c r="B57" s="491"/>
      <c r="C57" s="64"/>
      <c r="D57" s="64"/>
      <c r="E57" s="538">
        <f t="shared" si="0"/>
        <v>0</v>
      </c>
      <c r="F57" s="64" t="e">
        <f>VLOOKUP(E57,'Index (รายจ่าย)'!$A:$B,2,FALSE)</f>
        <v>#N/A</v>
      </c>
      <c r="G57" s="64"/>
      <c r="H57" s="64"/>
      <c r="I57" s="64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>
        <f t="shared" si="1"/>
        <v>0</v>
      </c>
      <c r="AD57" s="492" t="b">
        <f t="shared" si="2"/>
        <v>1</v>
      </c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>
        <f t="shared" si="5"/>
        <v>0</v>
      </c>
      <c r="AR57" s="492" t="b">
        <f t="shared" si="4"/>
        <v>1</v>
      </c>
      <c r="AS57" s="64"/>
    </row>
    <row r="58" spans="1:45">
      <c r="A58" s="46"/>
      <c r="B58" s="491"/>
      <c r="C58" s="64"/>
      <c r="D58" s="64"/>
      <c r="E58" s="538">
        <f t="shared" si="0"/>
        <v>0</v>
      </c>
      <c r="F58" s="64" t="e">
        <f>VLOOKUP(E58,'Index (รายจ่าย)'!$A:$B,2,FALSE)</f>
        <v>#N/A</v>
      </c>
      <c r="G58" s="64"/>
      <c r="H58" s="64"/>
      <c r="I58" s="64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>
        <f t="shared" si="1"/>
        <v>0</v>
      </c>
      <c r="AD58" s="492" t="b">
        <f t="shared" si="2"/>
        <v>1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>
        <f t="shared" si="5"/>
        <v>0</v>
      </c>
      <c r="AR58" s="492" t="b">
        <f t="shared" si="4"/>
        <v>1</v>
      </c>
      <c r="AS58" s="64"/>
    </row>
    <row r="59" spans="1:45">
      <c r="A59" s="46"/>
      <c r="B59" s="491"/>
      <c r="C59" s="64"/>
      <c r="D59" s="64"/>
      <c r="E59" s="538">
        <f t="shared" si="0"/>
        <v>0</v>
      </c>
      <c r="F59" s="64" t="e">
        <f>VLOOKUP(E59,'Index (รายจ่าย)'!$A:$B,2,FALSE)</f>
        <v>#N/A</v>
      </c>
      <c r="G59" s="64"/>
      <c r="H59" s="64"/>
      <c r="I59" s="6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>
        <f t="shared" si="1"/>
        <v>0</v>
      </c>
      <c r="AD59" s="492" t="b">
        <f t="shared" si="2"/>
        <v>1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>
        <f t="shared" si="5"/>
        <v>0</v>
      </c>
      <c r="AR59" s="492" t="b">
        <f t="shared" si="4"/>
        <v>1</v>
      </c>
      <c r="AS59" s="64"/>
    </row>
    <row r="60" spans="1:45">
      <c r="A60" s="46"/>
      <c r="B60" s="491"/>
      <c r="C60" s="64"/>
      <c r="D60" s="64"/>
      <c r="E60" s="538">
        <f t="shared" si="0"/>
        <v>0</v>
      </c>
      <c r="F60" s="64" t="e">
        <f>VLOOKUP(E60,'Index (รายจ่าย)'!$A:$B,2,FALSE)</f>
        <v>#N/A</v>
      </c>
      <c r="G60" s="64"/>
      <c r="H60" s="64"/>
      <c r="I60" s="64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>
        <f t="shared" si="1"/>
        <v>0</v>
      </c>
      <c r="AD60" s="492" t="b">
        <f t="shared" si="2"/>
        <v>1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>
        <f t="shared" si="5"/>
        <v>0</v>
      </c>
      <c r="AR60" s="492" t="b">
        <f t="shared" si="4"/>
        <v>1</v>
      </c>
      <c r="AS60" s="64"/>
    </row>
    <row r="61" spans="1:45">
      <c r="A61" s="46"/>
      <c r="B61" s="491"/>
      <c r="C61" s="64"/>
      <c r="D61" s="64"/>
      <c r="E61" s="538">
        <f t="shared" si="0"/>
        <v>0</v>
      </c>
      <c r="F61" s="64" t="e">
        <f>VLOOKUP(E61,'Index (รายจ่าย)'!$A:$B,2,FALSE)</f>
        <v>#N/A</v>
      </c>
      <c r="G61" s="64"/>
      <c r="H61" s="64"/>
      <c r="I61" s="64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>
        <f t="shared" si="1"/>
        <v>0</v>
      </c>
      <c r="AD61" s="492" t="b">
        <f t="shared" si="2"/>
        <v>1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>
        <f t="shared" si="5"/>
        <v>0</v>
      </c>
      <c r="AR61" s="492" t="b">
        <f t="shared" si="4"/>
        <v>1</v>
      </c>
      <c r="AS61" s="64"/>
    </row>
    <row r="62" spans="1:45">
      <c r="A62" s="46"/>
      <c r="B62" s="491"/>
      <c r="C62" s="64"/>
      <c r="D62" s="64"/>
      <c r="E62" s="538">
        <f t="shared" si="0"/>
        <v>0</v>
      </c>
      <c r="F62" s="64" t="e">
        <f>VLOOKUP(E62,'Index (รายจ่าย)'!$A:$B,2,FALSE)</f>
        <v>#N/A</v>
      </c>
      <c r="G62" s="64"/>
      <c r="H62" s="64"/>
      <c r="I62" s="64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>
        <f t="shared" si="1"/>
        <v>0</v>
      </c>
      <c r="AD62" s="492" t="b">
        <f t="shared" si="2"/>
        <v>1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>
        <f t="shared" si="5"/>
        <v>0</v>
      </c>
      <c r="AR62" s="492" t="b">
        <f t="shared" si="4"/>
        <v>1</v>
      </c>
      <c r="AS62" s="64"/>
    </row>
    <row r="63" spans="1:45">
      <c r="A63" s="46"/>
      <c r="B63" s="491"/>
      <c r="C63" s="64"/>
      <c r="D63" s="64"/>
      <c r="E63" s="538">
        <f t="shared" si="0"/>
        <v>0</v>
      </c>
      <c r="F63" s="64" t="e">
        <f>VLOOKUP(E63,'Index (รายจ่าย)'!$A:$B,2,FALSE)</f>
        <v>#N/A</v>
      </c>
      <c r="G63" s="64"/>
      <c r="H63" s="64"/>
      <c r="I63" s="64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>
        <f t="shared" si="1"/>
        <v>0</v>
      </c>
      <c r="AD63" s="492" t="b">
        <f t="shared" si="2"/>
        <v>1</v>
      </c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>
        <f t="shared" si="5"/>
        <v>0</v>
      </c>
      <c r="AR63" s="492" t="b">
        <f t="shared" si="4"/>
        <v>1</v>
      </c>
      <c r="AS63" s="64"/>
    </row>
    <row r="64" spans="1:45">
      <c r="A64" s="46"/>
      <c r="B64" s="491"/>
      <c r="C64" s="64"/>
      <c r="D64" s="64"/>
      <c r="E64" s="538">
        <f t="shared" si="0"/>
        <v>0</v>
      </c>
      <c r="F64" s="64" t="e">
        <f>VLOOKUP(E64,'Index (รายจ่าย)'!$A:$B,2,FALSE)</f>
        <v>#N/A</v>
      </c>
      <c r="G64" s="64"/>
      <c r="H64" s="64"/>
      <c r="I64" s="64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>
        <f t="shared" si="1"/>
        <v>0</v>
      </c>
      <c r="AD64" s="492" t="b">
        <f t="shared" si="2"/>
        <v>1</v>
      </c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>
        <f t="shared" si="5"/>
        <v>0</v>
      </c>
      <c r="AR64" s="492" t="b">
        <f t="shared" si="4"/>
        <v>1</v>
      </c>
      <c r="AS64" s="64"/>
    </row>
    <row r="65" spans="1:45">
      <c r="A65" s="46"/>
      <c r="B65" s="491"/>
      <c r="C65" s="64"/>
      <c r="D65" s="64"/>
      <c r="E65" s="538">
        <f t="shared" si="0"/>
        <v>0</v>
      </c>
      <c r="F65" s="64" t="e">
        <f>VLOOKUP(E65,'Index (รายจ่าย)'!$A:$B,2,FALSE)</f>
        <v>#N/A</v>
      </c>
      <c r="G65" s="64"/>
      <c r="H65" s="64"/>
      <c r="I65" s="64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>
        <f t="shared" si="1"/>
        <v>0</v>
      </c>
      <c r="AD65" s="492" t="b">
        <f t="shared" si="2"/>
        <v>1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>
        <f t="shared" si="5"/>
        <v>0</v>
      </c>
      <c r="AR65" s="492" t="b">
        <f t="shared" si="4"/>
        <v>1</v>
      </c>
      <c r="AS65" s="64"/>
    </row>
    <row r="66" spans="1:45">
      <c r="A66" s="46"/>
      <c r="B66" s="491"/>
      <c r="C66" s="64"/>
      <c r="D66" s="64"/>
      <c r="E66" s="538">
        <f t="shared" si="0"/>
        <v>0</v>
      </c>
      <c r="F66" s="64" t="e">
        <f>VLOOKUP(E66,'Index (รายจ่าย)'!$A:$B,2,FALSE)</f>
        <v>#N/A</v>
      </c>
      <c r="G66" s="64"/>
      <c r="H66" s="64"/>
      <c r="I66" s="64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>
        <f t="shared" si="1"/>
        <v>0</v>
      </c>
      <c r="AD66" s="492" t="b">
        <f t="shared" si="2"/>
        <v>1</v>
      </c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>
        <f t="shared" si="5"/>
        <v>0</v>
      </c>
      <c r="AR66" s="492" t="b">
        <f t="shared" si="4"/>
        <v>1</v>
      </c>
      <c r="AS66" s="64"/>
    </row>
    <row r="67" spans="1:45">
      <c r="A67" s="46"/>
      <c r="B67" s="491"/>
      <c r="C67" s="64"/>
      <c r="D67" s="64"/>
      <c r="E67" s="538">
        <f t="shared" si="0"/>
        <v>0</v>
      </c>
      <c r="F67" s="64" t="e">
        <f>VLOOKUP(E67,'Index (รายจ่าย)'!$A:$B,2,FALSE)</f>
        <v>#N/A</v>
      </c>
      <c r="G67" s="64"/>
      <c r="H67" s="64"/>
      <c r="I67" s="64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>
        <f t="shared" si="1"/>
        <v>0</v>
      </c>
      <c r="AD67" s="492" t="b">
        <f t="shared" si="2"/>
        <v>1</v>
      </c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>
        <f t="shared" si="5"/>
        <v>0</v>
      </c>
      <c r="AR67" s="492" t="b">
        <f t="shared" si="4"/>
        <v>1</v>
      </c>
      <c r="AS67" s="64"/>
    </row>
    <row r="68" spans="1:45">
      <c r="A68" s="46"/>
      <c r="B68" s="491"/>
      <c r="C68" s="64"/>
      <c r="D68" s="64"/>
      <c r="E68" s="538">
        <f t="shared" si="0"/>
        <v>0</v>
      </c>
      <c r="F68" s="64" t="e">
        <f>VLOOKUP(E68,'Index (รายจ่าย)'!$A:$B,2,FALSE)</f>
        <v>#N/A</v>
      </c>
      <c r="G68" s="64"/>
      <c r="H68" s="64"/>
      <c r="I68" s="64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>
        <f t="shared" si="1"/>
        <v>0</v>
      </c>
      <c r="AD68" s="492" t="b">
        <f t="shared" si="2"/>
        <v>1</v>
      </c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>
        <f t="shared" si="5"/>
        <v>0</v>
      </c>
      <c r="AR68" s="492" t="b">
        <f t="shared" si="4"/>
        <v>1</v>
      </c>
      <c r="AS68" s="64"/>
    </row>
    <row r="69" spans="1:45">
      <c r="A69" s="46"/>
      <c r="B69" s="491"/>
      <c r="C69" s="64"/>
      <c r="D69" s="64"/>
      <c r="E69" s="538">
        <f t="shared" si="0"/>
        <v>0</v>
      </c>
      <c r="F69" s="64" t="e">
        <f>VLOOKUP(E69,'Index (รายจ่าย)'!$A:$B,2,FALSE)</f>
        <v>#N/A</v>
      </c>
      <c r="G69" s="64"/>
      <c r="H69" s="64"/>
      <c r="I69" s="64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>
        <f t="shared" si="1"/>
        <v>0</v>
      </c>
      <c r="AD69" s="492" t="b">
        <f t="shared" si="2"/>
        <v>1</v>
      </c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>
        <f t="shared" si="5"/>
        <v>0</v>
      </c>
      <c r="AR69" s="492" t="b">
        <f t="shared" si="4"/>
        <v>1</v>
      </c>
      <c r="AS69" s="64"/>
    </row>
    <row r="70" spans="1:45">
      <c r="A70" s="46"/>
      <c r="B70" s="491"/>
      <c r="C70" s="64"/>
      <c r="D70" s="64"/>
      <c r="E70" s="538">
        <f t="shared" si="0"/>
        <v>0</v>
      </c>
      <c r="F70" s="64" t="e">
        <f>VLOOKUP(E70,'Index (รายจ่าย)'!$A:$B,2,FALSE)</f>
        <v>#N/A</v>
      </c>
      <c r="G70" s="64"/>
      <c r="H70" s="64"/>
      <c r="I70" s="64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>
        <f t="shared" si="1"/>
        <v>0</v>
      </c>
      <c r="AD70" s="492" t="b">
        <f t="shared" si="2"/>
        <v>1</v>
      </c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>
        <f t="shared" si="5"/>
        <v>0</v>
      </c>
      <c r="AR70" s="492" t="b">
        <f t="shared" si="4"/>
        <v>1</v>
      </c>
      <c r="AS70" s="64"/>
    </row>
    <row r="71" spans="1:45">
      <c r="A71" s="46"/>
      <c r="B71" s="491"/>
      <c r="C71" s="64"/>
      <c r="D71" s="64"/>
      <c r="E71" s="538">
        <f t="shared" si="0"/>
        <v>0</v>
      </c>
      <c r="F71" s="64" t="e">
        <f>VLOOKUP(E71,'Index (รายจ่าย)'!$A:$B,2,FALSE)</f>
        <v>#N/A</v>
      </c>
      <c r="G71" s="64"/>
      <c r="H71" s="64"/>
      <c r="I71" s="64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>
        <f t="shared" si="1"/>
        <v>0</v>
      </c>
      <c r="AD71" s="492" t="b">
        <f t="shared" si="2"/>
        <v>1</v>
      </c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>
        <f t="shared" si="5"/>
        <v>0</v>
      </c>
      <c r="AR71" s="492" t="b">
        <f t="shared" si="4"/>
        <v>1</v>
      </c>
      <c r="AS71" s="64"/>
    </row>
    <row r="72" spans="1:45">
      <c r="A72" s="46"/>
      <c r="B72" s="491"/>
      <c r="C72" s="64"/>
      <c r="D72" s="64"/>
      <c r="E72" s="538">
        <f t="shared" ref="E72:E135" si="6">D72</f>
        <v>0</v>
      </c>
      <c r="F72" s="64" t="e">
        <f>VLOOKUP(E72,'Index (รายจ่าย)'!$A:$B,2,FALSE)</f>
        <v>#N/A</v>
      </c>
      <c r="G72" s="64"/>
      <c r="H72" s="64"/>
      <c r="I72" s="64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>
        <f t="shared" ref="AC72:AC135" si="7">SUM(K72:AB72)</f>
        <v>0</v>
      </c>
      <c r="AD72" s="492" t="b">
        <f t="shared" ref="AD72:AD135" si="8">AC72=J72</f>
        <v>1</v>
      </c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>
        <f t="shared" si="5"/>
        <v>0</v>
      </c>
      <c r="AR72" s="492" t="b">
        <f t="shared" ref="AR72:AR135" si="9">AQ72=J72</f>
        <v>1</v>
      </c>
      <c r="AS72" s="64"/>
    </row>
    <row r="73" spans="1:45">
      <c r="A73" s="46"/>
      <c r="B73" s="491"/>
      <c r="C73" s="64"/>
      <c r="D73" s="64"/>
      <c r="E73" s="538">
        <f t="shared" si="6"/>
        <v>0</v>
      </c>
      <c r="F73" s="64" t="e">
        <f>VLOOKUP(E73,'Index (รายจ่าย)'!$A:$B,2,FALSE)</f>
        <v>#N/A</v>
      </c>
      <c r="G73" s="64"/>
      <c r="H73" s="64"/>
      <c r="I73" s="64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>
        <f t="shared" si="7"/>
        <v>0</v>
      </c>
      <c r="AD73" s="492" t="b">
        <f t="shared" si="8"/>
        <v>1</v>
      </c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>
        <f t="shared" si="5"/>
        <v>0</v>
      </c>
      <c r="AR73" s="492" t="b">
        <f t="shared" si="9"/>
        <v>1</v>
      </c>
      <c r="AS73" s="64"/>
    </row>
    <row r="74" spans="1:45">
      <c r="A74" s="46"/>
      <c r="B74" s="491"/>
      <c r="C74" s="64"/>
      <c r="D74" s="64"/>
      <c r="E74" s="538">
        <f t="shared" si="6"/>
        <v>0</v>
      </c>
      <c r="F74" s="64" t="e">
        <f>VLOOKUP(E74,'Index (รายจ่าย)'!$A:$B,2,FALSE)</f>
        <v>#N/A</v>
      </c>
      <c r="G74" s="64"/>
      <c r="H74" s="64"/>
      <c r="I74" s="64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>
        <f t="shared" si="7"/>
        <v>0</v>
      </c>
      <c r="AD74" s="492" t="b">
        <f t="shared" si="8"/>
        <v>1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>
        <f t="shared" si="5"/>
        <v>0</v>
      </c>
      <c r="AR74" s="492" t="b">
        <f t="shared" si="9"/>
        <v>1</v>
      </c>
      <c r="AS74" s="64"/>
    </row>
    <row r="75" spans="1:45">
      <c r="A75" s="46"/>
      <c r="B75" s="491"/>
      <c r="C75" s="64"/>
      <c r="D75" s="64"/>
      <c r="E75" s="538">
        <f t="shared" si="6"/>
        <v>0</v>
      </c>
      <c r="F75" s="64" t="e">
        <f>VLOOKUP(E75,'Index (รายจ่าย)'!$A:$B,2,FALSE)</f>
        <v>#N/A</v>
      </c>
      <c r="G75" s="64"/>
      <c r="H75" s="64"/>
      <c r="I75" s="64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>
        <f t="shared" si="7"/>
        <v>0</v>
      </c>
      <c r="AD75" s="492" t="b">
        <f t="shared" si="8"/>
        <v>1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>
        <f t="shared" si="5"/>
        <v>0</v>
      </c>
      <c r="AR75" s="492" t="b">
        <f t="shared" si="9"/>
        <v>1</v>
      </c>
      <c r="AS75" s="64"/>
    </row>
    <row r="76" spans="1:45">
      <c r="A76" s="46"/>
      <c r="B76" s="491"/>
      <c r="C76" s="64"/>
      <c r="D76" s="64"/>
      <c r="E76" s="538">
        <f t="shared" si="6"/>
        <v>0</v>
      </c>
      <c r="F76" s="64" t="e">
        <f>VLOOKUP(E76,'Index (รายจ่าย)'!$A:$B,2,FALSE)</f>
        <v>#N/A</v>
      </c>
      <c r="G76" s="64"/>
      <c r="H76" s="64"/>
      <c r="I76" s="64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>
        <f t="shared" si="7"/>
        <v>0</v>
      </c>
      <c r="AD76" s="492" t="b">
        <f t="shared" si="8"/>
        <v>1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>
        <f t="shared" si="5"/>
        <v>0</v>
      </c>
      <c r="AR76" s="492" t="b">
        <f t="shared" si="9"/>
        <v>1</v>
      </c>
      <c r="AS76" s="64"/>
    </row>
    <row r="77" spans="1:45">
      <c r="A77" s="46"/>
      <c r="B77" s="491"/>
      <c r="C77" s="64"/>
      <c r="D77" s="64"/>
      <c r="E77" s="538">
        <f t="shared" si="6"/>
        <v>0</v>
      </c>
      <c r="F77" s="64" t="e">
        <f>VLOOKUP(E77,'Index (รายจ่าย)'!$A:$B,2,FALSE)</f>
        <v>#N/A</v>
      </c>
      <c r="G77" s="64"/>
      <c r="H77" s="64"/>
      <c r="I77" s="64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>
        <f t="shared" si="7"/>
        <v>0</v>
      </c>
      <c r="AD77" s="492" t="b">
        <f t="shared" si="8"/>
        <v>1</v>
      </c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>
        <f t="shared" si="5"/>
        <v>0</v>
      </c>
      <c r="AR77" s="492" t="b">
        <f t="shared" si="9"/>
        <v>1</v>
      </c>
      <c r="AS77" s="64"/>
    </row>
    <row r="78" spans="1:45">
      <c r="A78" s="46"/>
      <c r="B78" s="491"/>
      <c r="C78" s="64"/>
      <c r="D78" s="64"/>
      <c r="E78" s="538">
        <f t="shared" si="6"/>
        <v>0</v>
      </c>
      <c r="F78" s="64" t="e">
        <f>VLOOKUP(E78,'Index (รายจ่าย)'!$A:$B,2,FALSE)</f>
        <v>#N/A</v>
      </c>
      <c r="G78" s="64"/>
      <c r="H78" s="64"/>
      <c r="I78" s="64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>
        <f t="shared" si="7"/>
        <v>0</v>
      </c>
      <c r="AD78" s="492" t="b">
        <f t="shared" si="8"/>
        <v>1</v>
      </c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>
        <f t="shared" si="5"/>
        <v>0</v>
      </c>
      <c r="AR78" s="492" t="b">
        <f t="shared" si="9"/>
        <v>1</v>
      </c>
      <c r="AS78" s="64"/>
    </row>
    <row r="79" spans="1:45">
      <c r="A79" s="46"/>
      <c r="B79" s="491"/>
      <c r="C79" s="64"/>
      <c r="D79" s="64"/>
      <c r="E79" s="538">
        <f t="shared" si="6"/>
        <v>0</v>
      </c>
      <c r="F79" s="64" t="e">
        <f>VLOOKUP(E79,'Index (รายจ่าย)'!$A:$B,2,FALSE)</f>
        <v>#N/A</v>
      </c>
      <c r="G79" s="64"/>
      <c r="H79" s="64"/>
      <c r="I79" s="64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>
        <f t="shared" si="7"/>
        <v>0</v>
      </c>
      <c r="AD79" s="492" t="b">
        <f t="shared" si="8"/>
        <v>1</v>
      </c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>
        <f t="shared" si="5"/>
        <v>0</v>
      </c>
      <c r="AR79" s="492" t="b">
        <f t="shared" si="9"/>
        <v>1</v>
      </c>
      <c r="AS79" s="64"/>
    </row>
    <row r="80" spans="1:45">
      <c r="A80" s="46"/>
      <c r="B80" s="491"/>
      <c r="C80" s="64"/>
      <c r="D80" s="64"/>
      <c r="E80" s="538">
        <f t="shared" si="6"/>
        <v>0</v>
      </c>
      <c r="F80" s="64" t="e">
        <f>VLOOKUP(E80,'Index (รายจ่าย)'!$A:$B,2,FALSE)</f>
        <v>#N/A</v>
      </c>
      <c r="G80" s="64"/>
      <c r="H80" s="64"/>
      <c r="I80" s="64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>
        <f t="shared" si="7"/>
        <v>0</v>
      </c>
      <c r="AD80" s="492" t="b">
        <f t="shared" si="8"/>
        <v>1</v>
      </c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>
        <f t="shared" si="5"/>
        <v>0</v>
      </c>
      <c r="AR80" s="492" t="b">
        <f t="shared" si="9"/>
        <v>1</v>
      </c>
      <c r="AS80" s="64"/>
    </row>
    <row r="81" spans="1:45">
      <c r="A81" s="46"/>
      <c r="B81" s="491"/>
      <c r="C81" s="64"/>
      <c r="D81" s="64"/>
      <c r="E81" s="538">
        <f t="shared" si="6"/>
        <v>0</v>
      </c>
      <c r="F81" s="64" t="e">
        <f>VLOOKUP(E81,'Index (รายจ่าย)'!$A:$B,2,FALSE)</f>
        <v>#N/A</v>
      </c>
      <c r="G81" s="64"/>
      <c r="H81" s="64"/>
      <c r="I81" s="64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>
        <f t="shared" si="7"/>
        <v>0</v>
      </c>
      <c r="AD81" s="492" t="b">
        <f t="shared" si="8"/>
        <v>1</v>
      </c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>
        <f t="shared" si="5"/>
        <v>0</v>
      </c>
      <c r="AR81" s="492" t="b">
        <f t="shared" si="9"/>
        <v>1</v>
      </c>
      <c r="AS81" s="64"/>
    </row>
    <row r="82" spans="1:45">
      <c r="A82" s="46"/>
      <c r="B82" s="491"/>
      <c r="C82" s="64"/>
      <c r="D82" s="64"/>
      <c r="E82" s="538">
        <f t="shared" si="6"/>
        <v>0</v>
      </c>
      <c r="F82" s="64" t="e">
        <f>VLOOKUP(E82,'Index (รายจ่าย)'!$A:$B,2,FALSE)</f>
        <v>#N/A</v>
      </c>
      <c r="G82" s="64"/>
      <c r="H82" s="64"/>
      <c r="I82" s="64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>
        <f t="shared" si="7"/>
        <v>0</v>
      </c>
      <c r="AD82" s="492" t="b">
        <f t="shared" si="8"/>
        <v>1</v>
      </c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>
        <f t="shared" si="5"/>
        <v>0</v>
      </c>
      <c r="AR82" s="492" t="b">
        <f t="shared" si="9"/>
        <v>1</v>
      </c>
      <c r="AS82" s="64"/>
    </row>
    <row r="83" spans="1:45">
      <c r="A83" s="46"/>
      <c r="B83" s="491"/>
      <c r="C83" s="64"/>
      <c r="D83" s="64"/>
      <c r="E83" s="538">
        <f t="shared" si="6"/>
        <v>0</v>
      </c>
      <c r="F83" s="64" t="e">
        <f>VLOOKUP(E83,'Index (รายจ่าย)'!$A:$B,2,FALSE)</f>
        <v>#N/A</v>
      </c>
      <c r="G83" s="64"/>
      <c r="H83" s="64"/>
      <c r="I83" s="64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>
        <f t="shared" si="7"/>
        <v>0</v>
      </c>
      <c r="AD83" s="492" t="b">
        <f t="shared" si="8"/>
        <v>1</v>
      </c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>
        <f t="shared" si="5"/>
        <v>0</v>
      </c>
      <c r="AR83" s="492" t="b">
        <f t="shared" si="9"/>
        <v>1</v>
      </c>
      <c r="AS83" s="64"/>
    </row>
    <row r="84" spans="1:45">
      <c r="A84" s="46"/>
      <c r="B84" s="491"/>
      <c r="C84" s="64"/>
      <c r="D84" s="64"/>
      <c r="E84" s="538">
        <f t="shared" si="6"/>
        <v>0</v>
      </c>
      <c r="F84" s="64" t="e">
        <f>VLOOKUP(E84,'Index (รายจ่าย)'!$A:$B,2,FALSE)</f>
        <v>#N/A</v>
      </c>
      <c r="G84" s="64"/>
      <c r="H84" s="64"/>
      <c r="I84" s="64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>
        <f t="shared" si="7"/>
        <v>0</v>
      </c>
      <c r="AD84" s="492" t="b">
        <f t="shared" si="8"/>
        <v>1</v>
      </c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>
        <f t="shared" si="5"/>
        <v>0</v>
      </c>
      <c r="AR84" s="492" t="b">
        <f t="shared" si="9"/>
        <v>1</v>
      </c>
      <c r="AS84" s="64"/>
    </row>
    <row r="85" spans="1:45">
      <c r="A85" s="46"/>
      <c r="B85" s="491"/>
      <c r="C85" s="64"/>
      <c r="D85" s="64"/>
      <c r="E85" s="538">
        <f t="shared" si="6"/>
        <v>0</v>
      </c>
      <c r="F85" s="64" t="e">
        <f>VLOOKUP(E85,'Index (รายจ่าย)'!$A:$B,2,FALSE)</f>
        <v>#N/A</v>
      </c>
      <c r="G85" s="64"/>
      <c r="H85" s="64"/>
      <c r="I85" s="64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>
        <f t="shared" si="7"/>
        <v>0</v>
      </c>
      <c r="AD85" s="492" t="b">
        <f t="shared" si="8"/>
        <v>1</v>
      </c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>
        <f t="shared" si="5"/>
        <v>0</v>
      </c>
      <c r="AR85" s="492" t="b">
        <f t="shared" si="9"/>
        <v>1</v>
      </c>
      <c r="AS85" s="64"/>
    </row>
    <row r="86" spans="1:45">
      <c r="A86" s="46"/>
      <c r="B86" s="491"/>
      <c r="C86" s="64"/>
      <c r="D86" s="64"/>
      <c r="E86" s="538">
        <f t="shared" si="6"/>
        <v>0</v>
      </c>
      <c r="F86" s="64" t="e">
        <f>VLOOKUP(E86,'Index (รายจ่าย)'!$A:$B,2,FALSE)</f>
        <v>#N/A</v>
      </c>
      <c r="G86" s="64"/>
      <c r="H86" s="64"/>
      <c r="I86" s="64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>
        <f t="shared" si="7"/>
        <v>0</v>
      </c>
      <c r="AD86" s="492" t="b">
        <f t="shared" si="8"/>
        <v>1</v>
      </c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>
        <f t="shared" si="5"/>
        <v>0</v>
      </c>
      <c r="AR86" s="492" t="b">
        <f t="shared" si="9"/>
        <v>1</v>
      </c>
      <c r="AS86" s="64"/>
    </row>
    <row r="87" spans="1:45">
      <c r="A87" s="46"/>
      <c r="B87" s="491"/>
      <c r="C87" s="64"/>
      <c r="D87" s="64"/>
      <c r="E87" s="538">
        <f t="shared" si="6"/>
        <v>0</v>
      </c>
      <c r="F87" s="64" t="e">
        <f>VLOOKUP(E87,'Index (รายจ่าย)'!$A:$B,2,FALSE)</f>
        <v>#N/A</v>
      </c>
      <c r="G87" s="64"/>
      <c r="H87" s="64"/>
      <c r="I87" s="64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>
        <f t="shared" si="7"/>
        <v>0</v>
      </c>
      <c r="AD87" s="492" t="b">
        <f t="shared" si="8"/>
        <v>1</v>
      </c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>
        <f t="shared" si="5"/>
        <v>0</v>
      </c>
      <c r="AR87" s="492" t="b">
        <f t="shared" si="9"/>
        <v>1</v>
      </c>
      <c r="AS87" s="64"/>
    </row>
    <row r="88" spans="1:45">
      <c r="A88" s="46"/>
      <c r="B88" s="491"/>
      <c r="C88" s="64"/>
      <c r="D88" s="64"/>
      <c r="E88" s="538">
        <f t="shared" si="6"/>
        <v>0</v>
      </c>
      <c r="F88" s="64" t="e">
        <f>VLOOKUP(E88,'Index (รายจ่าย)'!$A:$B,2,FALSE)</f>
        <v>#N/A</v>
      </c>
      <c r="G88" s="64"/>
      <c r="H88" s="64"/>
      <c r="I88" s="64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>
        <f t="shared" si="7"/>
        <v>0</v>
      </c>
      <c r="AD88" s="492" t="b">
        <f t="shared" si="8"/>
        <v>1</v>
      </c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>
        <f t="shared" si="5"/>
        <v>0</v>
      </c>
      <c r="AR88" s="492" t="b">
        <f t="shared" si="9"/>
        <v>1</v>
      </c>
      <c r="AS88" s="64"/>
    </row>
    <row r="89" spans="1:45">
      <c r="A89" s="46"/>
      <c r="B89" s="491"/>
      <c r="C89" s="64"/>
      <c r="D89" s="64"/>
      <c r="E89" s="538">
        <f t="shared" si="6"/>
        <v>0</v>
      </c>
      <c r="F89" s="64" t="e">
        <f>VLOOKUP(E89,'Index (รายจ่าย)'!$A:$B,2,FALSE)</f>
        <v>#N/A</v>
      </c>
      <c r="G89" s="64"/>
      <c r="H89" s="64"/>
      <c r="I89" s="64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>
        <f t="shared" si="7"/>
        <v>0</v>
      </c>
      <c r="AD89" s="492" t="b">
        <f t="shared" si="8"/>
        <v>1</v>
      </c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>
        <f t="shared" si="5"/>
        <v>0</v>
      </c>
      <c r="AR89" s="492" t="b">
        <f t="shared" si="9"/>
        <v>1</v>
      </c>
      <c r="AS89" s="64"/>
    </row>
    <row r="90" spans="1:45">
      <c r="A90" s="46"/>
      <c r="B90" s="491"/>
      <c r="C90" s="64"/>
      <c r="D90" s="64"/>
      <c r="E90" s="538">
        <f t="shared" si="6"/>
        <v>0</v>
      </c>
      <c r="F90" s="64" t="e">
        <f>VLOOKUP(E90,'Index (รายจ่าย)'!$A:$B,2,FALSE)</f>
        <v>#N/A</v>
      </c>
      <c r="G90" s="64"/>
      <c r="H90" s="64"/>
      <c r="I90" s="64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>
        <f t="shared" si="7"/>
        <v>0</v>
      </c>
      <c r="AD90" s="492" t="b">
        <f t="shared" si="8"/>
        <v>1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>
        <f t="shared" si="5"/>
        <v>0</v>
      </c>
      <c r="AR90" s="492" t="b">
        <f t="shared" si="9"/>
        <v>1</v>
      </c>
      <c r="AS90" s="64"/>
    </row>
    <row r="91" spans="1:45">
      <c r="A91" s="46"/>
      <c r="B91" s="491"/>
      <c r="C91" s="64"/>
      <c r="D91" s="64"/>
      <c r="E91" s="538">
        <f t="shared" si="6"/>
        <v>0</v>
      </c>
      <c r="F91" s="64" t="e">
        <f>VLOOKUP(E91,'Index (รายจ่าย)'!$A:$B,2,FALSE)</f>
        <v>#N/A</v>
      </c>
      <c r="G91" s="64"/>
      <c r="H91" s="64"/>
      <c r="I91" s="64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>
        <f t="shared" si="7"/>
        <v>0</v>
      </c>
      <c r="AD91" s="492" t="b">
        <f t="shared" si="8"/>
        <v>1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>
        <f t="shared" si="5"/>
        <v>0</v>
      </c>
      <c r="AR91" s="492" t="b">
        <f t="shared" si="9"/>
        <v>1</v>
      </c>
      <c r="AS91" s="64"/>
    </row>
    <row r="92" spans="1:45">
      <c r="A92" s="46"/>
      <c r="B92" s="491"/>
      <c r="C92" s="64"/>
      <c r="D92" s="64"/>
      <c r="E92" s="538">
        <f t="shared" si="6"/>
        <v>0</v>
      </c>
      <c r="F92" s="64" t="e">
        <f>VLOOKUP(E92,'Index (รายจ่าย)'!$A:$B,2,FALSE)</f>
        <v>#N/A</v>
      </c>
      <c r="G92" s="64"/>
      <c r="H92" s="64"/>
      <c r="I92" s="64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>
        <f t="shared" si="7"/>
        <v>0</v>
      </c>
      <c r="AD92" s="492" t="b">
        <f t="shared" si="8"/>
        <v>1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>
        <f t="shared" si="5"/>
        <v>0</v>
      </c>
      <c r="AR92" s="492" t="b">
        <f t="shared" si="9"/>
        <v>1</v>
      </c>
      <c r="AS92" s="64"/>
    </row>
    <row r="93" spans="1:45">
      <c r="A93" s="46"/>
      <c r="B93" s="491"/>
      <c r="C93" s="64"/>
      <c r="D93" s="64"/>
      <c r="E93" s="538">
        <f t="shared" si="6"/>
        <v>0</v>
      </c>
      <c r="F93" s="64" t="e">
        <f>VLOOKUP(E93,'Index (รายจ่าย)'!$A:$B,2,FALSE)</f>
        <v>#N/A</v>
      </c>
      <c r="G93" s="64"/>
      <c r="H93" s="64"/>
      <c r="I93" s="64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>
        <f t="shared" si="7"/>
        <v>0</v>
      </c>
      <c r="AD93" s="492" t="b">
        <f t="shared" si="8"/>
        <v>1</v>
      </c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>
        <f t="shared" si="5"/>
        <v>0</v>
      </c>
      <c r="AR93" s="492" t="b">
        <f t="shared" si="9"/>
        <v>1</v>
      </c>
      <c r="AS93" s="64"/>
    </row>
    <row r="94" spans="1:45">
      <c r="A94" s="46"/>
      <c r="B94" s="491"/>
      <c r="C94" s="64"/>
      <c r="D94" s="64"/>
      <c r="E94" s="538">
        <f t="shared" si="6"/>
        <v>0</v>
      </c>
      <c r="F94" s="64" t="e">
        <f>VLOOKUP(E94,'Index (รายจ่าย)'!$A:$B,2,FALSE)</f>
        <v>#N/A</v>
      </c>
      <c r="G94" s="64"/>
      <c r="H94" s="64"/>
      <c r="I94" s="64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>
        <f t="shared" si="7"/>
        <v>0</v>
      </c>
      <c r="AD94" s="492" t="b">
        <f t="shared" si="8"/>
        <v>1</v>
      </c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>
        <f t="shared" si="5"/>
        <v>0</v>
      </c>
      <c r="AR94" s="492" t="b">
        <f t="shared" si="9"/>
        <v>1</v>
      </c>
      <c r="AS94" s="64"/>
    </row>
    <row r="95" spans="1:45">
      <c r="A95" s="46"/>
      <c r="B95" s="491"/>
      <c r="C95" s="64"/>
      <c r="D95" s="64"/>
      <c r="E95" s="538">
        <f t="shared" si="6"/>
        <v>0</v>
      </c>
      <c r="F95" s="64" t="e">
        <f>VLOOKUP(E95,'Index (รายจ่าย)'!$A:$B,2,FALSE)</f>
        <v>#N/A</v>
      </c>
      <c r="G95" s="64"/>
      <c r="H95" s="64"/>
      <c r="I95" s="64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>
        <f t="shared" si="7"/>
        <v>0</v>
      </c>
      <c r="AD95" s="492" t="b">
        <f t="shared" si="8"/>
        <v>1</v>
      </c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>
        <f t="shared" si="5"/>
        <v>0</v>
      </c>
      <c r="AR95" s="492" t="b">
        <f t="shared" si="9"/>
        <v>1</v>
      </c>
      <c r="AS95" s="64"/>
    </row>
    <row r="96" spans="1:45">
      <c r="A96" s="46"/>
      <c r="B96" s="491"/>
      <c r="C96" s="64"/>
      <c r="D96" s="64"/>
      <c r="E96" s="538">
        <f t="shared" si="6"/>
        <v>0</v>
      </c>
      <c r="F96" s="64" t="e">
        <f>VLOOKUP(E96,'Index (รายจ่าย)'!$A:$B,2,FALSE)</f>
        <v>#N/A</v>
      </c>
      <c r="G96" s="64"/>
      <c r="H96" s="64"/>
      <c r="I96" s="64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>
        <f t="shared" si="7"/>
        <v>0</v>
      </c>
      <c r="AD96" s="492" t="b">
        <f t="shared" si="8"/>
        <v>1</v>
      </c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>
        <f t="shared" si="5"/>
        <v>0</v>
      </c>
      <c r="AR96" s="492" t="b">
        <f t="shared" si="9"/>
        <v>1</v>
      </c>
      <c r="AS96" s="64"/>
    </row>
    <row r="97" spans="1:45">
      <c r="A97" s="46"/>
      <c r="B97" s="491"/>
      <c r="C97" s="64"/>
      <c r="D97" s="64"/>
      <c r="E97" s="538">
        <f t="shared" si="6"/>
        <v>0</v>
      </c>
      <c r="F97" s="64" t="e">
        <f>VLOOKUP(E97,'Index (รายจ่าย)'!$A:$B,2,FALSE)</f>
        <v>#N/A</v>
      </c>
      <c r="G97" s="64"/>
      <c r="H97" s="64"/>
      <c r="I97" s="64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>
        <f t="shared" si="7"/>
        <v>0</v>
      </c>
      <c r="AD97" s="492" t="b">
        <f t="shared" si="8"/>
        <v>1</v>
      </c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>
        <f t="shared" si="5"/>
        <v>0</v>
      </c>
      <c r="AR97" s="492" t="b">
        <f t="shared" si="9"/>
        <v>1</v>
      </c>
      <c r="AS97" s="64"/>
    </row>
    <row r="98" spans="1:45">
      <c r="A98" s="46"/>
      <c r="B98" s="491"/>
      <c r="C98" s="64"/>
      <c r="D98" s="64"/>
      <c r="E98" s="538">
        <f t="shared" si="6"/>
        <v>0</v>
      </c>
      <c r="F98" s="64" t="e">
        <f>VLOOKUP(E98,'Index (รายจ่าย)'!$A:$B,2,FALSE)</f>
        <v>#N/A</v>
      </c>
      <c r="G98" s="64"/>
      <c r="H98" s="64"/>
      <c r="I98" s="64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>
        <f t="shared" si="7"/>
        <v>0</v>
      </c>
      <c r="AD98" s="492" t="b">
        <f t="shared" si="8"/>
        <v>1</v>
      </c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>
        <f t="shared" si="5"/>
        <v>0</v>
      </c>
      <c r="AR98" s="492" t="b">
        <f t="shared" si="9"/>
        <v>1</v>
      </c>
      <c r="AS98" s="64"/>
    </row>
    <row r="99" spans="1:45">
      <c r="A99" s="46"/>
      <c r="B99" s="491"/>
      <c r="C99" s="64"/>
      <c r="D99" s="64"/>
      <c r="E99" s="538">
        <f t="shared" si="6"/>
        <v>0</v>
      </c>
      <c r="F99" s="64" t="e">
        <f>VLOOKUP(E99,'Index (รายจ่าย)'!$A:$B,2,FALSE)</f>
        <v>#N/A</v>
      </c>
      <c r="G99" s="64"/>
      <c r="H99" s="64"/>
      <c r="I99" s="64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>
        <f t="shared" si="7"/>
        <v>0</v>
      </c>
      <c r="AD99" s="492" t="b">
        <f t="shared" si="8"/>
        <v>1</v>
      </c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>
        <f t="shared" si="5"/>
        <v>0</v>
      </c>
      <c r="AR99" s="492" t="b">
        <f t="shared" si="9"/>
        <v>1</v>
      </c>
      <c r="AS99" s="64"/>
    </row>
    <row r="100" spans="1:45">
      <c r="A100" s="46"/>
      <c r="B100" s="491"/>
      <c r="C100" s="64"/>
      <c r="D100" s="64"/>
      <c r="E100" s="538">
        <f t="shared" si="6"/>
        <v>0</v>
      </c>
      <c r="F100" s="64" t="e">
        <f>VLOOKUP(E100,'Index (รายจ่าย)'!$A:$B,2,FALSE)</f>
        <v>#N/A</v>
      </c>
      <c r="G100" s="64"/>
      <c r="H100" s="64"/>
      <c r="I100" s="64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>
        <f t="shared" si="7"/>
        <v>0</v>
      </c>
      <c r="AD100" s="492" t="b">
        <f t="shared" si="8"/>
        <v>1</v>
      </c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>
        <f t="shared" si="5"/>
        <v>0</v>
      </c>
      <c r="AR100" s="492" t="b">
        <f t="shared" si="9"/>
        <v>1</v>
      </c>
      <c r="AS100" s="64"/>
    </row>
    <row r="101" spans="1:45">
      <c r="A101" s="46"/>
      <c r="B101" s="491"/>
      <c r="C101" s="64"/>
      <c r="D101" s="64"/>
      <c r="E101" s="538">
        <f t="shared" si="6"/>
        <v>0</v>
      </c>
      <c r="F101" s="64" t="e">
        <f>VLOOKUP(E101,'Index (รายจ่าย)'!$A:$B,2,FALSE)</f>
        <v>#N/A</v>
      </c>
      <c r="G101" s="64"/>
      <c r="H101" s="64"/>
      <c r="I101" s="64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>
        <f t="shared" si="7"/>
        <v>0</v>
      </c>
      <c r="AD101" s="492" t="b">
        <f t="shared" si="8"/>
        <v>1</v>
      </c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>
        <f t="shared" si="5"/>
        <v>0</v>
      </c>
      <c r="AR101" s="492" t="b">
        <f t="shared" si="9"/>
        <v>1</v>
      </c>
      <c r="AS101" s="64"/>
    </row>
    <row r="102" spans="1:45">
      <c r="A102" s="46"/>
      <c r="B102" s="491"/>
      <c r="C102" s="64"/>
      <c r="D102" s="64"/>
      <c r="E102" s="538">
        <f t="shared" si="6"/>
        <v>0</v>
      </c>
      <c r="F102" s="64" t="e">
        <f>VLOOKUP(E102,'Index (รายจ่าย)'!$A:$B,2,FALSE)</f>
        <v>#N/A</v>
      </c>
      <c r="G102" s="64"/>
      <c r="H102" s="64"/>
      <c r="I102" s="64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>
        <f t="shared" si="7"/>
        <v>0</v>
      </c>
      <c r="AD102" s="492" t="b">
        <f t="shared" si="8"/>
        <v>1</v>
      </c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>
        <f t="shared" si="5"/>
        <v>0</v>
      </c>
      <c r="AR102" s="492" t="b">
        <f t="shared" si="9"/>
        <v>1</v>
      </c>
      <c r="AS102" s="64"/>
    </row>
    <row r="103" spans="1:45">
      <c r="A103" s="46"/>
      <c r="B103" s="491"/>
      <c r="C103" s="64"/>
      <c r="D103" s="64"/>
      <c r="E103" s="538">
        <f t="shared" si="6"/>
        <v>0</v>
      </c>
      <c r="F103" s="64" t="e">
        <f>VLOOKUP(E103,'Index (รายจ่าย)'!$A:$B,2,FALSE)</f>
        <v>#N/A</v>
      </c>
      <c r="G103" s="64"/>
      <c r="H103" s="64"/>
      <c r="I103" s="64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>
        <f t="shared" si="7"/>
        <v>0</v>
      </c>
      <c r="AD103" s="492" t="b">
        <f t="shared" si="8"/>
        <v>1</v>
      </c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>
        <f t="shared" si="5"/>
        <v>0</v>
      </c>
      <c r="AR103" s="492" t="b">
        <f t="shared" si="9"/>
        <v>1</v>
      </c>
      <c r="AS103" s="64"/>
    </row>
    <row r="104" spans="1:45">
      <c r="A104" s="46"/>
      <c r="B104" s="491"/>
      <c r="C104" s="64"/>
      <c r="D104" s="64"/>
      <c r="E104" s="538">
        <f t="shared" si="6"/>
        <v>0</v>
      </c>
      <c r="F104" s="64" t="e">
        <f>VLOOKUP(E104,'Index (รายจ่าย)'!$A:$B,2,FALSE)</f>
        <v>#N/A</v>
      </c>
      <c r="G104" s="64"/>
      <c r="H104" s="64"/>
      <c r="I104" s="64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>
        <f t="shared" si="7"/>
        <v>0</v>
      </c>
      <c r="AD104" s="492" t="b">
        <f t="shared" si="8"/>
        <v>1</v>
      </c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>
        <f t="shared" si="5"/>
        <v>0</v>
      </c>
      <c r="AR104" s="492" t="b">
        <f t="shared" si="9"/>
        <v>1</v>
      </c>
      <c r="AS104" s="64"/>
    </row>
    <row r="105" spans="1:45">
      <c r="A105" s="46"/>
      <c r="B105" s="491"/>
      <c r="C105" s="64"/>
      <c r="D105" s="64"/>
      <c r="E105" s="538">
        <f t="shared" si="6"/>
        <v>0</v>
      </c>
      <c r="F105" s="64" t="e">
        <f>VLOOKUP(E105,'Index (รายจ่าย)'!$A:$B,2,FALSE)</f>
        <v>#N/A</v>
      </c>
      <c r="G105" s="64"/>
      <c r="H105" s="64"/>
      <c r="I105" s="64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>
        <f t="shared" si="7"/>
        <v>0</v>
      </c>
      <c r="AD105" s="492" t="b">
        <f t="shared" si="8"/>
        <v>1</v>
      </c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>
        <f t="shared" si="5"/>
        <v>0</v>
      </c>
      <c r="AR105" s="492" t="b">
        <f t="shared" si="9"/>
        <v>1</v>
      </c>
      <c r="AS105" s="64"/>
    </row>
    <row r="106" spans="1:45">
      <c r="A106" s="46"/>
      <c r="B106" s="491"/>
      <c r="C106" s="64"/>
      <c r="D106" s="64"/>
      <c r="E106" s="538">
        <f t="shared" si="6"/>
        <v>0</v>
      </c>
      <c r="F106" s="64" t="e">
        <f>VLOOKUP(E106,'Index (รายจ่าย)'!$A:$B,2,FALSE)</f>
        <v>#N/A</v>
      </c>
      <c r="G106" s="64"/>
      <c r="H106" s="64"/>
      <c r="I106" s="64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>
        <f t="shared" si="7"/>
        <v>0</v>
      </c>
      <c r="AD106" s="492" t="b">
        <f t="shared" si="8"/>
        <v>1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>
        <f t="shared" si="5"/>
        <v>0</v>
      </c>
      <c r="AR106" s="492" t="b">
        <f t="shared" si="9"/>
        <v>1</v>
      </c>
      <c r="AS106" s="64"/>
    </row>
    <row r="107" spans="1:45">
      <c r="A107" s="46"/>
      <c r="B107" s="491"/>
      <c r="C107" s="64"/>
      <c r="D107" s="64"/>
      <c r="E107" s="538">
        <f t="shared" si="6"/>
        <v>0</v>
      </c>
      <c r="F107" s="64" t="e">
        <f>VLOOKUP(E107,'Index (รายจ่าย)'!$A:$B,2,FALSE)</f>
        <v>#N/A</v>
      </c>
      <c r="G107" s="64"/>
      <c r="H107" s="64"/>
      <c r="I107" s="64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>
        <f t="shared" si="7"/>
        <v>0</v>
      </c>
      <c r="AD107" s="492" t="b">
        <f t="shared" si="8"/>
        <v>1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>
        <f t="shared" si="5"/>
        <v>0</v>
      </c>
      <c r="AR107" s="492" t="b">
        <f t="shared" si="9"/>
        <v>1</v>
      </c>
      <c r="AS107" s="64"/>
    </row>
    <row r="108" spans="1:45">
      <c r="A108" s="46"/>
      <c r="B108" s="491"/>
      <c r="C108" s="64"/>
      <c r="D108" s="64"/>
      <c r="E108" s="538">
        <f t="shared" si="6"/>
        <v>0</v>
      </c>
      <c r="F108" s="64" t="e">
        <f>VLOOKUP(E108,'Index (รายจ่าย)'!$A:$B,2,FALSE)</f>
        <v>#N/A</v>
      </c>
      <c r="G108" s="64"/>
      <c r="H108" s="64"/>
      <c r="I108" s="64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>
        <f t="shared" si="7"/>
        <v>0</v>
      </c>
      <c r="AD108" s="492" t="b">
        <f t="shared" si="8"/>
        <v>1</v>
      </c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>
        <f t="shared" si="5"/>
        <v>0</v>
      </c>
      <c r="AR108" s="492" t="b">
        <f t="shared" si="9"/>
        <v>1</v>
      </c>
      <c r="AS108" s="64"/>
    </row>
    <row r="109" spans="1:45">
      <c r="A109" s="46"/>
      <c r="B109" s="491"/>
      <c r="C109" s="64"/>
      <c r="D109" s="64"/>
      <c r="E109" s="538">
        <f t="shared" si="6"/>
        <v>0</v>
      </c>
      <c r="F109" s="64" t="e">
        <f>VLOOKUP(E109,'Index (รายจ่าย)'!$A:$B,2,FALSE)</f>
        <v>#N/A</v>
      </c>
      <c r="G109" s="64"/>
      <c r="H109" s="64"/>
      <c r="I109" s="64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>
        <f t="shared" si="7"/>
        <v>0</v>
      </c>
      <c r="AD109" s="492" t="b">
        <f t="shared" si="8"/>
        <v>1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>
        <f t="shared" si="5"/>
        <v>0</v>
      </c>
      <c r="AR109" s="492" t="b">
        <f t="shared" si="9"/>
        <v>1</v>
      </c>
      <c r="AS109" s="64"/>
    </row>
    <row r="110" spans="1:45">
      <c r="A110" s="46"/>
      <c r="B110" s="491"/>
      <c r="C110" s="64"/>
      <c r="D110" s="64"/>
      <c r="E110" s="538">
        <f t="shared" si="6"/>
        <v>0</v>
      </c>
      <c r="F110" s="64" t="e">
        <f>VLOOKUP(E110,'Index (รายจ่าย)'!$A:$B,2,FALSE)</f>
        <v>#N/A</v>
      </c>
      <c r="G110" s="64"/>
      <c r="H110" s="64"/>
      <c r="I110" s="64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>
        <f t="shared" si="7"/>
        <v>0</v>
      </c>
      <c r="AD110" s="492" t="b">
        <f t="shared" si="8"/>
        <v>1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>
        <f t="shared" si="5"/>
        <v>0</v>
      </c>
      <c r="AR110" s="492" t="b">
        <f t="shared" si="9"/>
        <v>1</v>
      </c>
      <c r="AS110" s="64"/>
    </row>
    <row r="111" spans="1:45">
      <c r="A111" s="46"/>
      <c r="B111" s="491"/>
      <c r="C111" s="64"/>
      <c r="D111" s="64"/>
      <c r="E111" s="538">
        <f t="shared" si="6"/>
        <v>0</v>
      </c>
      <c r="F111" s="64" t="e">
        <f>VLOOKUP(E111,'Index (รายจ่าย)'!$A:$B,2,FALSE)</f>
        <v>#N/A</v>
      </c>
      <c r="G111" s="64"/>
      <c r="H111" s="64"/>
      <c r="I111" s="64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>
        <f t="shared" si="7"/>
        <v>0</v>
      </c>
      <c r="AD111" s="492" t="b">
        <f t="shared" si="8"/>
        <v>1</v>
      </c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>
        <f t="shared" si="5"/>
        <v>0</v>
      </c>
      <c r="AR111" s="492" t="b">
        <f t="shared" si="9"/>
        <v>1</v>
      </c>
      <c r="AS111" s="64"/>
    </row>
    <row r="112" spans="1:45">
      <c r="A112" s="46"/>
      <c r="B112" s="491"/>
      <c r="C112" s="64"/>
      <c r="D112" s="64"/>
      <c r="E112" s="538">
        <f t="shared" si="6"/>
        <v>0</v>
      </c>
      <c r="F112" s="64" t="e">
        <f>VLOOKUP(E112,'Index (รายจ่าย)'!$A:$B,2,FALSE)</f>
        <v>#N/A</v>
      </c>
      <c r="G112" s="64"/>
      <c r="H112" s="64"/>
      <c r="I112" s="64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>
        <f t="shared" si="7"/>
        <v>0</v>
      </c>
      <c r="AD112" s="492" t="b">
        <f t="shared" si="8"/>
        <v>1</v>
      </c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>
        <f t="shared" si="5"/>
        <v>0</v>
      </c>
      <c r="AR112" s="492" t="b">
        <f t="shared" si="9"/>
        <v>1</v>
      </c>
      <c r="AS112" s="64"/>
    </row>
    <row r="113" spans="1:45">
      <c r="A113" s="46"/>
      <c r="B113" s="491"/>
      <c r="C113" s="64"/>
      <c r="D113" s="64"/>
      <c r="E113" s="538">
        <f t="shared" si="6"/>
        <v>0</v>
      </c>
      <c r="F113" s="64" t="e">
        <f>VLOOKUP(E113,'Index (รายจ่าย)'!$A:$B,2,FALSE)</f>
        <v>#N/A</v>
      </c>
      <c r="G113" s="64"/>
      <c r="H113" s="64"/>
      <c r="I113" s="64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>
        <f t="shared" si="7"/>
        <v>0</v>
      </c>
      <c r="AD113" s="492" t="b">
        <f t="shared" si="8"/>
        <v>1</v>
      </c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>
        <f t="shared" ref="AQ113:AQ176" si="10">SUM(AE113:AP113)</f>
        <v>0</v>
      </c>
      <c r="AR113" s="492" t="b">
        <f t="shared" si="9"/>
        <v>1</v>
      </c>
      <c r="AS113" s="64"/>
    </row>
    <row r="114" spans="1:45">
      <c r="A114" s="46"/>
      <c r="B114" s="491"/>
      <c r="C114" s="64"/>
      <c r="D114" s="64"/>
      <c r="E114" s="538">
        <f t="shared" si="6"/>
        <v>0</v>
      </c>
      <c r="F114" s="64" t="e">
        <f>VLOOKUP(E114,'Index (รายจ่าย)'!$A:$B,2,FALSE)</f>
        <v>#N/A</v>
      </c>
      <c r="G114" s="64"/>
      <c r="H114" s="64"/>
      <c r="I114" s="64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>
        <f t="shared" si="7"/>
        <v>0</v>
      </c>
      <c r="AD114" s="492" t="b">
        <f t="shared" si="8"/>
        <v>1</v>
      </c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>
        <f t="shared" si="10"/>
        <v>0</v>
      </c>
      <c r="AR114" s="492" t="b">
        <f t="shared" si="9"/>
        <v>1</v>
      </c>
      <c r="AS114" s="64"/>
    </row>
    <row r="115" spans="1:45">
      <c r="A115" s="46"/>
      <c r="B115" s="491"/>
      <c r="C115" s="64"/>
      <c r="D115" s="64"/>
      <c r="E115" s="538">
        <f t="shared" si="6"/>
        <v>0</v>
      </c>
      <c r="F115" s="64" t="e">
        <f>VLOOKUP(E115,'Index (รายจ่าย)'!$A:$B,2,FALSE)</f>
        <v>#N/A</v>
      </c>
      <c r="G115" s="64"/>
      <c r="H115" s="64"/>
      <c r="I115" s="64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>
        <f t="shared" si="7"/>
        <v>0</v>
      </c>
      <c r="AD115" s="492" t="b">
        <f t="shared" si="8"/>
        <v>1</v>
      </c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>
        <f t="shared" si="10"/>
        <v>0</v>
      </c>
      <c r="AR115" s="492" t="b">
        <f t="shared" si="9"/>
        <v>1</v>
      </c>
      <c r="AS115" s="64"/>
    </row>
    <row r="116" spans="1:45">
      <c r="A116" s="46"/>
      <c r="B116" s="491"/>
      <c r="C116" s="64"/>
      <c r="D116" s="64"/>
      <c r="E116" s="538">
        <f t="shared" si="6"/>
        <v>0</v>
      </c>
      <c r="F116" s="64" t="e">
        <f>VLOOKUP(E116,'Index (รายจ่าย)'!$A:$B,2,FALSE)</f>
        <v>#N/A</v>
      </c>
      <c r="G116" s="64"/>
      <c r="H116" s="64"/>
      <c r="I116" s="64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>
        <f t="shared" si="7"/>
        <v>0</v>
      </c>
      <c r="AD116" s="492" t="b">
        <f t="shared" si="8"/>
        <v>1</v>
      </c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>
        <f t="shared" si="10"/>
        <v>0</v>
      </c>
      <c r="AR116" s="492" t="b">
        <f t="shared" si="9"/>
        <v>1</v>
      </c>
      <c r="AS116" s="64"/>
    </row>
    <row r="117" spans="1:45">
      <c r="A117" s="46"/>
      <c r="B117" s="491"/>
      <c r="C117" s="64"/>
      <c r="D117" s="64"/>
      <c r="E117" s="538">
        <f t="shared" si="6"/>
        <v>0</v>
      </c>
      <c r="F117" s="64" t="e">
        <f>VLOOKUP(E117,'Index (รายจ่าย)'!$A:$B,2,FALSE)</f>
        <v>#N/A</v>
      </c>
      <c r="G117" s="64"/>
      <c r="H117" s="64"/>
      <c r="I117" s="64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>
        <f t="shared" si="7"/>
        <v>0</v>
      </c>
      <c r="AD117" s="492" t="b">
        <f t="shared" si="8"/>
        <v>1</v>
      </c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>
        <f t="shared" si="10"/>
        <v>0</v>
      </c>
      <c r="AR117" s="492" t="b">
        <f t="shared" si="9"/>
        <v>1</v>
      </c>
      <c r="AS117" s="64"/>
    </row>
    <row r="118" spans="1:45">
      <c r="A118" s="46"/>
      <c r="B118" s="491"/>
      <c r="C118" s="64"/>
      <c r="D118" s="64"/>
      <c r="E118" s="538">
        <f t="shared" si="6"/>
        <v>0</v>
      </c>
      <c r="F118" s="64" t="e">
        <f>VLOOKUP(E118,'Index (รายจ่าย)'!$A:$B,2,FALSE)</f>
        <v>#N/A</v>
      </c>
      <c r="G118" s="64"/>
      <c r="H118" s="64"/>
      <c r="I118" s="64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>
        <f t="shared" si="7"/>
        <v>0</v>
      </c>
      <c r="AD118" s="492" t="b">
        <f t="shared" si="8"/>
        <v>1</v>
      </c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>
        <f t="shared" si="10"/>
        <v>0</v>
      </c>
      <c r="AR118" s="492" t="b">
        <f t="shared" si="9"/>
        <v>1</v>
      </c>
      <c r="AS118" s="64"/>
    </row>
    <row r="119" spans="1:45">
      <c r="A119" s="46"/>
      <c r="B119" s="491"/>
      <c r="C119" s="64"/>
      <c r="D119" s="64"/>
      <c r="E119" s="538">
        <f t="shared" si="6"/>
        <v>0</v>
      </c>
      <c r="F119" s="64" t="e">
        <f>VLOOKUP(E119,'Index (รายจ่าย)'!$A:$B,2,FALSE)</f>
        <v>#N/A</v>
      </c>
      <c r="G119" s="64"/>
      <c r="H119" s="64"/>
      <c r="I119" s="64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>
        <f t="shared" si="7"/>
        <v>0</v>
      </c>
      <c r="AD119" s="492" t="b">
        <f t="shared" si="8"/>
        <v>1</v>
      </c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>
        <f t="shared" si="10"/>
        <v>0</v>
      </c>
      <c r="AR119" s="492" t="b">
        <f t="shared" si="9"/>
        <v>1</v>
      </c>
      <c r="AS119" s="64"/>
    </row>
    <row r="120" spans="1:45">
      <c r="A120" s="46"/>
      <c r="B120" s="491"/>
      <c r="C120" s="64"/>
      <c r="D120" s="64"/>
      <c r="E120" s="538">
        <f t="shared" si="6"/>
        <v>0</v>
      </c>
      <c r="F120" s="64" t="e">
        <f>VLOOKUP(E120,'Index (รายจ่าย)'!$A:$B,2,FALSE)</f>
        <v>#N/A</v>
      </c>
      <c r="G120" s="64"/>
      <c r="H120" s="64"/>
      <c r="I120" s="64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>
        <f t="shared" si="7"/>
        <v>0</v>
      </c>
      <c r="AD120" s="492" t="b">
        <f t="shared" si="8"/>
        <v>1</v>
      </c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>
        <f t="shared" si="10"/>
        <v>0</v>
      </c>
      <c r="AR120" s="492" t="b">
        <f t="shared" si="9"/>
        <v>1</v>
      </c>
      <c r="AS120" s="64"/>
    </row>
    <row r="121" spans="1:45">
      <c r="A121" s="46"/>
      <c r="B121" s="491"/>
      <c r="C121" s="64"/>
      <c r="D121" s="64"/>
      <c r="E121" s="538">
        <f t="shared" si="6"/>
        <v>0</v>
      </c>
      <c r="F121" s="64" t="e">
        <f>VLOOKUP(E121,'Index (รายจ่าย)'!$A:$B,2,FALSE)</f>
        <v>#N/A</v>
      </c>
      <c r="G121" s="64"/>
      <c r="H121" s="64"/>
      <c r="I121" s="64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>
        <f t="shared" si="7"/>
        <v>0</v>
      </c>
      <c r="AD121" s="492" t="b">
        <f t="shared" si="8"/>
        <v>1</v>
      </c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>
        <f t="shared" si="10"/>
        <v>0</v>
      </c>
      <c r="AR121" s="492" t="b">
        <f t="shared" si="9"/>
        <v>1</v>
      </c>
      <c r="AS121" s="64"/>
    </row>
    <row r="122" spans="1:45">
      <c r="A122" s="46"/>
      <c r="B122" s="491"/>
      <c r="C122" s="64"/>
      <c r="D122" s="64"/>
      <c r="E122" s="538">
        <f t="shared" si="6"/>
        <v>0</v>
      </c>
      <c r="F122" s="64" t="e">
        <f>VLOOKUP(E122,'Index (รายจ่าย)'!$A:$B,2,FALSE)</f>
        <v>#N/A</v>
      </c>
      <c r="G122" s="64"/>
      <c r="H122" s="64"/>
      <c r="I122" s="64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>
        <f t="shared" si="7"/>
        <v>0</v>
      </c>
      <c r="AD122" s="492" t="b">
        <f t="shared" si="8"/>
        <v>1</v>
      </c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>
        <f t="shared" si="10"/>
        <v>0</v>
      </c>
      <c r="AR122" s="492" t="b">
        <f t="shared" si="9"/>
        <v>1</v>
      </c>
      <c r="AS122" s="64"/>
    </row>
    <row r="123" spans="1:45">
      <c r="A123" s="46"/>
      <c r="B123" s="491"/>
      <c r="C123" s="64"/>
      <c r="D123" s="64"/>
      <c r="E123" s="538">
        <f t="shared" si="6"/>
        <v>0</v>
      </c>
      <c r="F123" s="64" t="e">
        <f>VLOOKUP(E123,'Index (รายจ่าย)'!$A:$B,2,FALSE)</f>
        <v>#N/A</v>
      </c>
      <c r="G123" s="64"/>
      <c r="H123" s="64"/>
      <c r="I123" s="64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>
        <f t="shared" si="7"/>
        <v>0</v>
      </c>
      <c r="AD123" s="492" t="b">
        <f t="shared" si="8"/>
        <v>1</v>
      </c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>
        <f t="shared" si="10"/>
        <v>0</v>
      </c>
      <c r="AR123" s="492" t="b">
        <f t="shared" si="9"/>
        <v>1</v>
      </c>
      <c r="AS123" s="64"/>
    </row>
    <row r="124" spans="1:45">
      <c r="A124" s="46"/>
      <c r="B124" s="491"/>
      <c r="C124" s="64"/>
      <c r="D124" s="64"/>
      <c r="E124" s="538">
        <f t="shared" si="6"/>
        <v>0</v>
      </c>
      <c r="F124" s="64" t="e">
        <f>VLOOKUP(E124,'Index (รายจ่าย)'!$A:$B,2,FALSE)</f>
        <v>#N/A</v>
      </c>
      <c r="G124" s="64"/>
      <c r="H124" s="64"/>
      <c r="I124" s="64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>
        <f t="shared" si="7"/>
        <v>0</v>
      </c>
      <c r="AD124" s="492" t="b">
        <f t="shared" si="8"/>
        <v>1</v>
      </c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>
        <f t="shared" si="10"/>
        <v>0</v>
      </c>
      <c r="AR124" s="492" t="b">
        <f t="shared" si="9"/>
        <v>1</v>
      </c>
      <c r="AS124" s="64"/>
    </row>
    <row r="125" spans="1:45">
      <c r="A125" s="46"/>
      <c r="B125" s="491"/>
      <c r="C125" s="64"/>
      <c r="D125" s="64"/>
      <c r="E125" s="538">
        <f t="shared" si="6"/>
        <v>0</v>
      </c>
      <c r="F125" s="64" t="e">
        <f>VLOOKUP(E125,'Index (รายจ่าย)'!$A:$B,2,FALSE)</f>
        <v>#N/A</v>
      </c>
      <c r="G125" s="64"/>
      <c r="H125" s="64"/>
      <c r="I125" s="64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>
        <f t="shared" si="7"/>
        <v>0</v>
      </c>
      <c r="AD125" s="492" t="b">
        <f t="shared" si="8"/>
        <v>1</v>
      </c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>
        <f t="shared" si="10"/>
        <v>0</v>
      </c>
      <c r="AR125" s="492" t="b">
        <f t="shared" si="9"/>
        <v>1</v>
      </c>
      <c r="AS125" s="64"/>
    </row>
    <row r="126" spans="1:45">
      <c r="A126" s="46"/>
      <c r="B126" s="491"/>
      <c r="C126" s="64"/>
      <c r="D126" s="64"/>
      <c r="E126" s="538">
        <f t="shared" si="6"/>
        <v>0</v>
      </c>
      <c r="F126" s="64" t="e">
        <f>VLOOKUP(E126,'Index (รายจ่าย)'!$A:$B,2,FALSE)</f>
        <v>#N/A</v>
      </c>
      <c r="G126" s="64"/>
      <c r="H126" s="64"/>
      <c r="I126" s="64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>
        <f t="shared" si="7"/>
        <v>0</v>
      </c>
      <c r="AD126" s="492" t="b">
        <f t="shared" si="8"/>
        <v>1</v>
      </c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>
        <f t="shared" si="10"/>
        <v>0</v>
      </c>
      <c r="AR126" s="492" t="b">
        <f t="shared" si="9"/>
        <v>1</v>
      </c>
      <c r="AS126" s="64"/>
    </row>
    <row r="127" spans="1:45">
      <c r="A127" s="46"/>
      <c r="B127" s="491"/>
      <c r="C127" s="64"/>
      <c r="D127" s="64"/>
      <c r="E127" s="538">
        <f t="shared" si="6"/>
        <v>0</v>
      </c>
      <c r="F127" s="64" t="e">
        <f>VLOOKUP(E127,'Index (รายจ่าย)'!$A:$B,2,FALSE)</f>
        <v>#N/A</v>
      </c>
      <c r="G127" s="64"/>
      <c r="H127" s="64"/>
      <c r="I127" s="64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>
        <f t="shared" si="7"/>
        <v>0</v>
      </c>
      <c r="AD127" s="492" t="b">
        <f t="shared" si="8"/>
        <v>1</v>
      </c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>
        <f t="shared" si="10"/>
        <v>0</v>
      </c>
      <c r="AR127" s="492" t="b">
        <f t="shared" si="9"/>
        <v>1</v>
      </c>
      <c r="AS127" s="64"/>
    </row>
    <row r="128" spans="1:45">
      <c r="A128" s="46"/>
      <c r="B128" s="491"/>
      <c r="C128" s="64"/>
      <c r="D128" s="64"/>
      <c r="E128" s="538">
        <f t="shared" si="6"/>
        <v>0</v>
      </c>
      <c r="F128" s="64" t="e">
        <f>VLOOKUP(E128,'Index (รายจ่าย)'!$A:$B,2,FALSE)</f>
        <v>#N/A</v>
      </c>
      <c r="G128" s="64"/>
      <c r="H128" s="64"/>
      <c r="I128" s="64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>
        <f t="shared" si="7"/>
        <v>0</v>
      </c>
      <c r="AD128" s="492" t="b">
        <f t="shared" si="8"/>
        <v>1</v>
      </c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>
        <f t="shared" si="10"/>
        <v>0</v>
      </c>
      <c r="AR128" s="492" t="b">
        <f t="shared" si="9"/>
        <v>1</v>
      </c>
      <c r="AS128" s="64"/>
    </row>
    <row r="129" spans="1:45">
      <c r="A129" s="46"/>
      <c r="B129" s="491"/>
      <c r="C129" s="64"/>
      <c r="D129" s="64"/>
      <c r="E129" s="538">
        <f t="shared" si="6"/>
        <v>0</v>
      </c>
      <c r="F129" s="64" t="e">
        <f>VLOOKUP(E129,'Index (รายจ่าย)'!$A:$B,2,FALSE)</f>
        <v>#N/A</v>
      </c>
      <c r="G129" s="64"/>
      <c r="H129" s="64"/>
      <c r="I129" s="64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>
        <f t="shared" si="7"/>
        <v>0</v>
      </c>
      <c r="AD129" s="492" t="b">
        <f t="shared" si="8"/>
        <v>1</v>
      </c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>
        <f t="shared" si="10"/>
        <v>0</v>
      </c>
      <c r="AR129" s="492" t="b">
        <f t="shared" si="9"/>
        <v>1</v>
      </c>
      <c r="AS129" s="64"/>
    </row>
    <row r="130" spans="1:45">
      <c r="A130" s="46"/>
      <c r="B130" s="491"/>
      <c r="C130" s="64"/>
      <c r="D130" s="64"/>
      <c r="E130" s="538">
        <f t="shared" si="6"/>
        <v>0</v>
      </c>
      <c r="F130" s="64" t="e">
        <f>VLOOKUP(E130,'Index (รายจ่าย)'!$A:$B,2,FALSE)</f>
        <v>#N/A</v>
      </c>
      <c r="G130" s="64"/>
      <c r="H130" s="64"/>
      <c r="I130" s="64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>
        <f t="shared" si="7"/>
        <v>0</v>
      </c>
      <c r="AD130" s="492" t="b">
        <f t="shared" si="8"/>
        <v>1</v>
      </c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>
        <f t="shared" si="10"/>
        <v>0</v>
      </c>
      <c r="AR130" s="492" t="b">
        <f t="shared" si="9"/>
        <v>1</v>
      </c>
      <c r="AS130" s="64"/>
    </row>
    <row r="131" spans="1:45">
      <c r="A131" s="46"/>
      <c r="B131" s="491"/>
      <c r="C131" s="64"/>
      <c r="D131" s="64"/>
      <c r="E131" s="538">
        <f t="shared" si="6"/>
        <v>0</v>
      </c>
      <c r="F131" s="64" t="e">
        <f>VLOOKUP(E131,'Index (รายจ่าย)'!$A:$B,2,FALSE)</f>
        <v>#N/A</v>
      </c>
      <c r="G131" s="64"/>
      <c r="H131" s="64"/>
      <c r="I131" s="64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>
        <f t="shared" si="7"/>
        <v>0</v>
      </c>
      <c r="AD131" s="492" t="b">
        <f t="shared" si="8"/>
        <v>1</v>
      </c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>
        <f t="shared" si="10"/>
        <v>0</v>
      </c>
      <c r="AR131" s="492" t="b">
        <f t="shared" si="9"/>
        <v>1</v>
      </c>
      <c r="AS131" s="64"/>
    </row>
    <row r="132" spans="1:45">
      <c r="A132" s="46"/>
      <c r="B132" s="491"/>
      <c r="C132" s="64"/>
      <c r="D132" s="64"/>
      <c r="E132" s="538">
        <f t="shared" si="6"/>
        <v>0</v>
      </c>
      <c r="F132" s="64" t="e">
        <f>VLOOKUP(E132,'Index (รายจ่าย)'!$A:$B,2,FALSE)</f>
        <v>#N/A</v>
      </c>
      <c r="G132" s="64"/>
      <c r="H132" s="64"/>
      <c r="I132" s="64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>
        <f t="shared" si="7"/>
        <v>0</v>
      </c>
      <c r="AD132" s="492" t="b">
        <f t="shared" si="8"/>
        <v>1</v>
      </c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>
        <f t="shared" si="10"/>
        <v>0</v>
      </c>
      <c r="AR132" s="492" t="b">
        <f t="shared" si="9"/>
        <v>1</v>
      </c>
      <c r="AS132" s="64"/>
    </row>
    <row r="133" spans="1:45">
      <c r="A133" s="46"/>
      <c r="B133" s="491"/>
      <c r="C133" s="64"/>
      <c r="D133" s="64"/>
      <c r="E133" s="538">
        <f t="shared" si="6"/>
        <v>0</v>
      </c>
      <c r="F133" s="64" t="e">
        <f>VLOOKUP(E133,'Index (รายจ่าย)'!$A:$B,2,FALSE)</f>
        <v>#N/A</v>
      </c>
      <c r="G133" s="64"/>
      <c r="H133" s="64"/>
      <c r="I133" s="64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>
        <f t="shared" si="7"/>
        <v>0</v>
      </c>
      <c r="AD133" s="492" t="b">
        <f t="shared" si="8"/>
        <v>1</v>
      </c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>
        <f t="shared" si="10"/>
        <v>0</v>
      </c>
      <c r="AR133" s="492" t="b">
        <f t="shared" si="9"/>
        <v>1</v>
      </c>
      <c r="AS133" s="64"/>
    </row>
    <row r="134" spans="1:45">
      <c r="A134" s="46"/>
      <c r="B134" s="491"/>
      <c r="C134" s="64"/>
      <c r="D134" s="64"/>
      <c r="E134" s="538">
        <f t="shared" si="6"/>
        <v>0</v>
      </c>
      <c r="F134" s="64" t="e">
        <f>VLOOKUP(E134,'Index (รายจ่าย)'!$A:$B,2,FALSE)</f>
        <v>#N/A</v>
      </c>
      <c r="G134" s="64"/>
      <c r="H134" s="64"/>
      <c r="I134" s="64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>
        <f t="shared" si="7"/>
        <v>0</v>
      </c>
      <c r="AD134" s="492" t="b">
        <f t="shared" si="8"/>
        <v>1</v>
      </c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>
        <f t="shared" si="10"/>
        <v>0</v>
      </c>
      <c r="AR134" s="492" t="b">
        <f t="shared" si="9"/>
        <v>1</v>
      </c>
      <c r="AS134" s="64"/>
    </row>
    <row r="135" spans="1:45">
      <c r="A135" s="46"/>
      <c r="B135" s="491"/>
      <c r="C135" s="64"/>
      <c r="D135" s="64"/>
      <c r="E135" s="538">
        <f t="shared" si="6"/>
        <v>0</v>
      </c>
      <c r="F135" s="64" t="e">
        <f>VLOOKUP(E135,'Index (รายจ่าย)'!$A:$B,2,FALSE)</f>
        <v>#N/A</v>
      </c>
      <c r="G135" s="64"/>
      <c r="H135" s="64"/>
      <c r="I135" s="64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>
        <f t="shared" si="7"/>
        <v>0</v>
      </c>
      <c r="AD135" s="492" t="b">
        <f t="shared" si="8"/>
        <v>1</v>
      </c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>
        <f t="shared" si="10"/>
        <v>0</v>
      </c>
      <c r="AR135" s="492" t="b">
        <f t="shared" si="9"/>
        <v>1</v>
      </c>
      <c r="AS135" s="64"/>
    </row>
    <row r="136" spans="1:45">
      <c r="A136" s="46"/>
      <c r="B136" s="491"/>
      <c r="C136" s="64"/>
      <c r="D136" s="64"/>
      <c r="E136" s="538">
        <f t="shared" ref="E136:E199" si="11">D136</f>
        <v>0</v>
      </c>
      <c r="F136" s="64" t="e">
        <f>VLOOKUP(E136,'Index (รายจ่าย)'!$A:$B,2,FALSE)</f>
        <v>#N/A</v>
      </c>
      <c r="G136" s="64"/>
      <c r="H136" s="64"/>
      <c r="I136" s="64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>
        <f t="shared" ref="AC136:AC199" si="12">SUM(K136:AB136)</f>
        <v>0</v>
      </c>
      <c r="AD136" s="492" t="b">
        <f t="shared" ref="AD136:AD199" si="13">AC136=J136</f>
        <v>1</v>
      </c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>
        <f t="shared" si="10"/>
        <v>0</v>
      </c>
      <c r="AR136" s="492" t="b">
        <f t="shared" ref="AR136:AR199" si="14">AQ136=J136</f>
        <v>1</v>
      </c>
      <c r="AS136" s="64"/>
    </row>
    <row r="137" spans="1:45">
      <c r="A137" s="46"/>
      <c r="B137" s="491"/>
      <c r="C137" s="64"/>
      <c r="D137" s="64"/>
      <c r="E137" s="538">
        <f t="shared" si="11"/>
        <v>0</v>
      </c>
      <c r="F137" s="64" t="e">
        <f>VLOOKUP(E137,'Index (รายจ่าย)'!$A:$B,2,FALSE)</f>
        <v>#N/A</v>
      </c>
      <c r="G137" s="64"/>
      <c r="H137" s="64"/>
      <c r="I137" s="6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>
        <f t="shared" si="12"/>
        <v>0</v>
      </c>
      <c r="AD137" s="492" t="b">
        <f t="shared" si="13"/>
        <v>1</v>
      </c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>
        <f t="shared" si="10"/>
        <v>0</v>
      </c>
      <c r="AR137" s="492" t="b">
        <f t="shared" si="14"/>
        <v>1</v>
      </c>
      <c r="AS137" s="64"/>
    </row>
    <row r="138" spans="1:45">
      <c r="A138" s="46"/>
      <c r="B138" s="491"/>
      <c r="C138" s="64"/>
      <c r="D138" s="64"/>
      <c r="E138" s="538">
        <f t="shared" si="11"/>
        <v>0</v>
      </c>
      <c r="F138" s="64" t="e">
        <f>VLOOKUP(E138,'Index (รายจ่าย)'!$A:$B,2,FALSE)</f>
        <v>#N/A</v>
      </c>
      <c r="G138" s="64"/>
      <c r="H138" s="64"/>
      <c r="I138" s="64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>
        <f t="shared" si="12"/>
        <v>0</v>
      </c>
      <c r="AD138" s="492" t="b">
        <f t="shared" si="13"/>
        <v>1</v>
      </c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>
        <f t="shared" si="10"/>
        <v>0</v>
      </c>
      <c r="AR138" s="492" t="b">
        <f t="shared" si="14"/>
        <v>1</v>
      </c>
      <c r="AS138" s="64"/>
    </row>
    <row r="139" spans="1:45">
      <c r="A139" s="46"/>
      <c r="B139" s="491"/>
      <c r="C139" s="64"/>
      <c r="D139" s="64"/>
      <c r="E139" s="538">
        <f t="shared" si="11"/>
        <v>0</v>
      </c>
      <c r="F139" s="64" t="e">
        <f>VLOOKUP(E139,'Index (รายจ่าย)'!$A:$B,2,FALSE)</f>
        <v>#N/A</v>
      </c>
      <c r="G139" s="64"/>
      <c r="H139" s="64"/>
      <c r="I139" s="64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>
        <f t="shared" si="12"/>
        <v>0</v>
      </c>
      <c r="AD139" s="492" t="b">
        <f t="shared" si="13"/>
        <v>1</v>
      </c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>
        <f t="shared" si="10"/>
        <v>0</v>
      </c>
      <c r="AR139" s="492" t="b">
        <f t="shared" si="14"/>
        <v>1</v>
      </c>
      <c r="AS139" s="64"/>
    </row>
    <row r="140" spans="1:45">
      <c r="A140" s="46"/>
      <c r="B140" s="491"/>
      <c r="C140" s="64"/>
      <c r="D140" s="64"/>
      <c r="E140" s="538">
        <f t="shared" si="11"/>
        <v>0</v>
      </c>
      <c r="F140" s="64" t="e">
        <f>VLOOKUP(E140,'Index (รายจ่าย)'!$A:$B,2,FALSE)</f>
        <v>#N/A</v>
      </c>
      <c r="G140" s="64"/>
      <c r="H140" s="64"/>
      <c r="I140" s="64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>
        <f t="shared" si="12"/>
        <v>0</v>
      </c>
      <c r="AD140" s="492" t="b">
        <f t="shared" si="13"/>
        <v>1</v>
      </c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>
        <f t="shared" si="10"/>
        <v>0</v>
      </c>
      <c r="AR140" s="492" t="b">
        <f t="shared" si="14"/>
        <v>1</v>
      </c>
      <c r="AS140" s="64"/>
    </row>
    <row r="141" spans="1:45">
      <c r="A141" s="46"/>
      <c r="B141" s="491"/>
      <c r="C141" s="64"/>
      <c r="D141" s="64"/>
      <c r="E141" s="538">
        <f t="shared" si="11"/>
        <v>0</v>
      </c>
      <c r="F141" s="64" t="e">
        <f>VLOOKUP(E141,'Index (รายจ่าย)'!$A:$B,2,FALSE)</f>
        <v>#N/A</v>
      </c>
      <c r="G141" s="64"/>
      <c r="H141" s="64"/>
      <c r="I141" s="64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>
        <f t="shared" si="12"/>
        <v>0</v>
      </c>
      <c r="AD141" s="492" t="b">
        <f t="shared" si="13"/>
        <v>1</v>
      </c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>
        <f t="shared" si="10"/>
        <v>0</v>
      </c>
      <c r="AR141" s="492" t="b">
        <f t="shared" si="14"/>
        <v>1</v>
      </c>
      <c r="AS141" s="64"/>
    </row>
    <row r="142" spans="1:45">
      <c r="A142" s="46"/>
      <c r="B142" s="491"/>
      <c r="C142" s="64"/>
      <c r="D142" s="64"/>
      <c r="E142" s="538">
        <f t="shared" si="11"/>
        <v>0</v>
      </c>
      <c r="F142" s="64" t="e">
        <f>VLOOKUP(E142,'Index (รายจ่าย)'!$A:$B,2,FALSE)</f>
        <v>#N/A</v>
      </c>
      <c r="G142" s="64"/>
      <c r="H142" s="64"/>
      <c r="I142" s="64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>
        <f t="shared" si="12"/>
        <v>0</v>
      </c>
      <c r="AD142" s="492" t="b">
        <f t="shared" si="13"/>
        <v>1</v>
      </c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>
        <f t="shared" si="10"/>
        <v>0</v>
      </c>
      <c r="AR142" s="492" t="b">
        <f t="shared" si="14"/>
        <v>1</v>
      </c>
      <c r="AS142" s="64"/>
    </row>
    <row r="143" spans="1:45">
      <c r="A143" s="46"/>
      <c r="B143" s="491"/>
      <c r="C143" s="64"/>
      <c r="D143" s="64"/>
      <c r="E143" s="538">
        <f t="shared" si="11"/>
        <v>0</v>
      </c>
      <c r="F143" s="64" t="e">
        <f>VLOOKUP(E143,'Index (รายจ่าย)'!$A:$B,2,FALSE)</f>
        <v>#N/A</v>
      </c>
      <c r="G143" s="64"/>
      <c r="H143" s="64"/>
      <c r="I143" s="64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>
        <f t="shared" si="12"/>
        <v>0</v>
      </c>
      <c r="AD143" s="492" t="b">
        <f t="shared" si="13"/>
        <v>1</v>
      </c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>
        <f t="shared" si="10"/>
        <v>0</v>
      </c>
      <c r="AR143" s="492" t="b">
        <f t="shared" si="14"/>
        <v>1</v>
      </c>
      <c r="AS143" s="64"/>
    </row>
    <row r="144" spans="1:45">
      <c r="A144" s="46"/>
      <c r="B144" s="491"/>
      <c r="C144" s="64"/>
      <c r="D144" s="64"/>
      <c r="E144" s="538">
        <f t="shared" si="11"/>
        <v>0</v>
      </c>
      <c r="F144" s="64" t="e">
        <f>VLOOKUP(E144,'Index (รายจ่าย)'!$A:$B,2,FALSE)</f>
        <v>#N/A</v>
      </c>
      <c r="G144" s="64"/>
      <c r="H144" s="64"/>
      <c r="I144" s="64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>
        <f t="shared" si="12"/>
        <v>0</v>
      </c>
      <c r="AD144" s="492" t="b">
        <f t="shared" si="13"/>
        <v>1</v>
      </c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>
        <f t="shared" si="10"/>
        <v>0</v>
      </c>
      <c r="AR144" s="492" t="b">
        <f t="shared" si="14"/>
        <v>1</v>
      </c>
      <c r="AS144" s="64"/>
    </row>
    <row r="145" spans="1:45">
      <c r="A145" s="46"/>
      <c r="B145" s="491"/>
      <c r="C145" s="64"/>
      <c r="D145" s="64"/>
      <c r="E145" s="538">
        <f t="shared" si="11"/>
        <v>0</v>
      </c>
      <c r="F145" s="64" t="e">
        <f>VLOOKUP(E145,'Index (รายจ่าย)'!$A:$B,2,FALSE)</f>
        <v>#N/A</v>
      </c>
      <c r="G145" s="64"/>
      <c r="H145" s="64"/>
      <c r="I145" s="64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>
        <f t="shared" si="12"/>
        <v>0</v>
      </c>
      <c r="AD145" s="492" t="b">
        <f t="shared" si="13"/>
        <v>1</v>
      </c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>
        <f t="shared" si="10"/>
        <v>0</v>
      </c>
      <c r="AR145" s="492" t="b">
        <f t="shared" si="14"/>
        <v>1</v>
      </c>
      <c r="AS145" s="64"/>
    </row>
    <row r="146" spans="1:45">
      <c r="A146" s="46"/>
      <c r="B146" s="491"/>
      <c r="C146" s="64"/>
      <c r="D146" s="64"/>
      <c r="E146" s="538">
        <f t="shared" si="11"/>
        <v>0</v>
      </c>
      <c r="F146" s="64" t="e">
        <f>VLOOKUP(E146,'Index (รายจ่าย)'!$A:$B,2,FALSE)</f>
        <v>#N/A</v>
      </c>
      <c r="G146" s="64"/>
      <c r="H146" s="64"/>
      <c r="I146" s="64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>
        <f t="shared" si="12"/>
        <v>0</v>
      </c>
      <c r="AD146" s="492" t="b">
        <f t="shared" si="13"/>
        <v>1</v>
      </c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>
        <f t="shared" si="10"/>
        <v>0</v>
      </c>
      <c r="AR146" s="492" t="b">
        <f t="shared" si="14"/>
        <v>1</v>
      </c>
      <c r="AS146" s="64"/>
    </row>
    <row r="147" spans="1:45">
      <c r="A147" s="46"/>
      <c r="B147" s="491"/>
      <c r="C147" s="64"/>
      <c r="D147" s="64"/>
      <c r="E147" s="538">
        <f t="shared" si="11"/>
        <v>0</v>
      </c>
      <c r="F147" s="64" t="e">
        <f>VLOOKUP(E147,'Index (รายจ่าย)'!$A:$B,2,FALSE)</f>
        <v>#N/A</v>
      </c>
      <c r="G147" s="64"/>
      <c r="H147" s="64"/>
      <c r="I147" s="64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>
        <f t="shared" si="12"/>
        <v>0</v>
      </c>
      <c r="AD147" s="492" t="b">
        <f t="shared" si="13"/>
        <v>1</v>
      </c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>
        <f t="shared" si="10"/>
        <v>0</v>
      </c>
      <c r="AR147" s="492" t="b">
        <f t="shared" si="14"/>
        <v>1</v>
      </c>
      <c r="AS147" s="64"/>
    </row>
    <row r="148" spans="1:45">
      <c r="A148" s="46"/>
      <c r="B148" s="491"/>
      <c r="C148" s="64"/>
      <c r="D148" s="64"/>
      <c r="E148" s="538">
        <f t="shared" si="11"/>
        <v>0</v>
      </c>
      <c r="F148" s="64" t="e">
        <f>VLOOKUP(E148,'Index (รายจ่าย)'!$A:$B,2,FALSE)</f>
        <v>#N/A</v>
      </c>
      <c r="G148" s="64"/>
      <c r="H148" s="64"/>
      <c r="I148" s="64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>
        <f t="shared" si="12"/>
        <v>0</v>
      </c>
      <c r="AD148" s="492" t="b">
        <f t="shared" si="13"/>
        <v>1</v>
      </c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>
        <f t="shared" si="10"/>
        <v>0</v>
      </c>
      <c r="AR148" s="492" t="b">
        <f t="shared" si="14"/>
        <v>1</v>
      </c>
      <c r="AS148" s="64"/>
    </row>
    <row r="149" spans="1:45">
      <c r="A149" s="46"/>
      <c r="B149" s="491"/>
      <c r="C149" s="64"/>
      <c r="D149" s="64"/>
      <c r="E149" s="538">
        <f t="shared" si="11"/>
        <v>0</v>
      </c>
      <c r="F149" s="64" t="e">
        <f>VLOOKUP(E149,'Index (รายจ่าย)'!$A:$B,2,FALSE)</f>
        <v>#N/A</v>
      </c>
      <c r="G149" s="64"/>
      <c r="H149" s="64"/>
      <c r="I149" s="64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>
        <f t="shared" si="12"/>
        <v>0</v>
      </c>
      <c r="AD149" s="492" t="b">
        <f t="shared" si="13"/>
        <v>1</v>
      </c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>
        <f t="shared" si="10"/>
        <v>0</v>
      </c>
      <c r="AR149" s="492" t="b">
        <f t="shared" si="14"/>
        <v>1</v>
      </c>
      <c r="AS149" s="64"/>
    </row>
    <row r="150" spans="1:45">
      <c r="A150" s="46"/>
      <c r="B150" s="491"/>
      <c r="C150" s="64"/>
      <c r="D150" s="64"/>
      <c r="E150" s="538">
        <f t="shared" si="11"/>
        <v>0</v>
      </c>
      <c r="F150" s="64" t="e">
        <f>VLOOKUP(E150,'Index (รายจ่าย)'!$A:$B,2,FALSE)</f>
        <v>#N/A</v>
      </c>
      <c r="G150" s="64"/>
      <c r="H150" s="64"/>
      <c r="I150" s="64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>
        <f t="shared" si="12"/>
        <v>0</v>
      </c>
      <c r="AD150" s="492" t="b">
        <f t="shared" si="13"/>
        <v>1</v>
      </c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>
        <f t="shared" si="10"/>
        <v>0</v>
      </c>
      <c r="AR150" s="492" t="b">
        <f t="shared" si="14"/>
        <v>1</v>
      </c>
      <c r="AS150" s="64"/>
    </row>
    <row r="151" spans="1:45">
      <c r="A151" s="46"/>
      <c r="B151" s="491"/>
      <c r="C151" s="64"/>
      <c r="D151" s="64"/>
      <c r="E151" s="538">
        <f t="shared" si="11"/>
        <v>0</v>
      </c>
      <c r="F151" s="64" t="e">
        <f>VLOOKUP(E151,'Index (รายจ่าย)'!$A:$B,2,FALSE)</f>
        <v>#N/A</v>
      </c>
      <c r="G151" s="64"/>
      <c r="H151" s="64"/>
      <c r="I151" s="64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>
        <f t="shared" si="12"/>
        <v>0</v>
      </c>
      <c r="AD151" s="492" t="b">
        <f t="shared" si="13"/>
        <v>1</v>
      </c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>
        <f t="shared" si="10"/>
        <v>0</v>
      </c>
      <c r="AR151" s="492" t="b">
        <f t="shared" si="14"/>
        <v>1</v>
      </c>
      <c r="AS151" s="64"/>
    </row>
    <row r="152" spans="1:45">
      <c r="A152" s="46"/>
      <c r="B152" s="491"/>
      <c r="C152" s="64"/>
      <c r="D152" s="64"/>
      <c r="E152" s="538">
        <f t="shared" si="11"/>
        <v>0</v>
      </c>
      <c r="F152" s="64" t="e">
        <f>VLOOKUP(E152,'Index (รายจ่าย)'!$A:$B,2,FALSE)</f>
        <v>#N/A</v>
      </c>
      <c r="G152" s="64"/>
      <c r="H152" s="64"/>
      <c r="I152" s="64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>
        <f t="shared" si="12"/>
        <v>0</v>
      </c>
      <c r="AD152" s="492" t="b">
        <f t="shared" si="13"/>
        <v>1</v>
      </c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>
        <f t="shared" si="10"/>
        <v>0</v>
      </c>
      <c r="AR152" s="492" t="b">
        <f t="shared" si="14"/>
        <v>1</v>
      </c>
      <c r="AS152" s="64"/>
    </row>
    <row r="153" spans="1:45">
      <c r="A153" s="46"/>
      <c r="B153" s="491"/>
      <c r="C153" s="64"/>
      <c r="D153" s="64"/>
      <c r="E153" s="538">
        <f t="shared" si="11"/>
        <v>0</v>
      </c>
      <c r="F153" s="64" t="e">
        <f>VLOOKUP(E153,'Index (รายจ่าย)'!$A:$B,2,FALSE)</f>
        <v>#N/A</v>
      </c>
      <c r="G153" s="64"/>
      <c r="H153" s="64"/>
      <c r="I153" s="64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>
        <f t="shared" si="12"/>
        <v>0</v>
      </c>
      <c r="AD153" s="492" t="b">
        <f t="shared" si="13"/>
        <v>1</v>
      </c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>
        <f t="shared" si="10"/>
        <v>0</v>
      </c>
      <c r="AR153" s="492" t="b">
        <f t="shared" si="14"/>
        <v>1</v>
      </c>
      <c r="AS153" s="64"/>
    </row>
    <row r="154" spans="1:45">
      <c r="A154" s="46"/>
      <c r="B154" s="491"/>
      <c r="C154" s="64"/>
      <c r="D154" s="64"/>
      <c r="E154" s="538">
        <f t="shared" si="11"/>
        <v>0</v>
      </c>
      <c r="F154" s="64" t="e">
        <f>VLOOKUP(E154,'Index (รายจ่าย)'!$A:$B,2,FALSE)</f>
        <v>#N/A</v>
      </c>
      <c r="G154" s="64"/>
      <c r="H154" s="64"/>
      <c r="I154" s="64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>
        <f t="shared" si="12"/>
        <v>0</v>
      </c>
      <c r="AD154" s="492" t="b">
        <f t="shared" si="13"/>
        <v>1</v>
      </c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>
        <f t="shared" si="10"/>
        <v>0</v>
      </c>
      <c r="AR154" s="492" t="b">
        <f t="shared" si="14"/>
        <v>1</v>
      </c>
      <c r="AS154" s="64"/>
    </row>
    <row r="155" spans="1:45">
      <c r="A155" s="46"/>
      <c r="B155" s="491"/>
      <c r="C155" s="64"/>
      <c r="D155" s="64"/>
      <c r="E155" s="538">
        <f t="shared" si="11"/>
        <v>0</v>
      </c>
      <c r="F155" s="64" t="e">
        <f>VLOOKUP(E155,'Index (รายจ่าย)'!$A:$B,2,FALSE)</f>
        <v>#N/A</v>
      </c>
      <c r="G155" s="64"/>
      <c r="H155" s="64"/>
      <c r="I155" s="64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>
        <f t="shared" si="12"/>
        <v>0</v>
      </c>
      <c r="AD155" s="492" t="b">
        <f t="shared" si="13"/>
        <v>1</v>
      </c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>
        <f t="shared" si="10"/>
        <v>0</v>
      </c>
      <c r="AR155" s="492" t="b">
        <f t="shared" si="14"/>
        <v>1</v>
      </c>
      <c r="AS155" s="64"/>
    </row>
    <row r="156" spans="1:45">
      <c r="A156" s="46"/>
      <c r="B156" s="491"/>
      <c r="C156" s="64"/>
      <c r="D156" s="64"/>
      <c r="E156" s="538">
        <f t="shared" si="11"/>
        <v>0</v>
      </c>
      <c r="F156" s="64" t="e">
        <f>VLOOKUP(E156,'Index (รายจ่าย)'!$A:$B,2,FALSE)</f>
        <v>#N/A</v>
      </c>
      <c r="G156" s="64"/>
      <c r="H156" s="64"/>
      <c r="I156" s="64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>
        <f t="shared" si="12"/>
        <v>0</v>
      </c>
      <c r="AD156" s="492" t="b">
        <f t="shared" si="13"/>
        <v>1</v>
      </c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>
        <f t="shared" si="10"/>
        <v>0</v>
      </c>
      <c r="AR156" s="492" t="b">
        <f t="shared" si="14"/>
        <v>1</v>
      </c>
      <c r="AS156" s="64"/>
    </row>
    <row r="157" spans="1:45">
      <c r="A157" s="46"/>
      <c r="B157" s="491"/>
      <c r="C157" s="64"/>
      <c r="D157" s="64"/>
      <c r="E157" s="538">
        <f t="shared" si="11"/>
        <v>0</v>
      </c>
      <c r="F157" s="64" t="e">
        <f>VLOOKUP(E157,'Index (รายจ่าย)'!$A:$B,2,FALSE)</f>
        <v>#N/A</v>
      </c>
      <c r="G157" s="64"/>
      <c r="H157" s="64"/>
      <c r="I157" s="64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>
        <f t="shared" si="12"/>
        <v>0</v>
      </c>
      <c r="AD157" s="492" t="b">
        <f t="shared" si="13"/>
        <v>1</v>
      </c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>
        <f t="shared" si="10"/>
        <v>0</v>
      </c>
      <c r="AR157" s="492" t="b">
        <f t="shared" si="14"/>
        <v>1</v>
      </c>
      <c r="AS157" s="64"/>
    </row>
    <row r="158" spans="1:45">
      <c r="A158" s="46"/>
      <c r="B158" s="491"/>
      <c r="C158" s="64"/>
      <c r="D158" s="64"/>
      <c r="E158" s="538">
        <f t="shared" si="11"/>
        <v>0</v>
      </c>
      <c r="F158" s="64" t="e">
        <f>VLOOKUP(E158,'Index (รายจ่าย)'!$A:$B,2,FALSE)</f>
        <v>#N/A</v>
      </c>
      <c r="G158" s="64"/>
      <c r="H158" s="64"/>
      <c r="I158" s="64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>
        <f t="shared" si="12"/>
        <v>0</v>
      </c>
      <c r="AD158" s="492" t="b">
        <f t="shared" si="13"/>
        <v>1</v>
      </c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>
        <f t="shared" si="10"/>
        <v>0</v>
      </c>
      <c r="AR158" s="492" t="b">
        <f t="shared" si="14"/>
        <v>1</v>
      </c>
      <c r="AS158" s="64"/>
    </row>
    <row r="159" spans="1:45">
      <c r="A159" s="46"/>
      <c r="B159" s="491"/>
      <c r="C159" s="64"/>
      <c r="D159" s="64"/>
      <c r="E159" s="538">
        <f t="shared" si="11"/>
        <v>0</v>
      </c>
      <c r="F159" s="64" t="e">
        <f>VLOOKUP(E159,'Index (รายจ่าย)'!$A:$B,2,FALSE)</f>
        <v>#N/A</v>
      </c>
      <c r="G159" s="64"/>
      <c r="H159" s="64"/>
      <c r="I159" s="64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>
        <f t="shared" si="12"/>
        <v>0</v>
      </c>
      <c r="AD159" s="492" t="b">
        <f t="shared" si="13"/>
        <v>1</v>
      </c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>
        <f t="shared" si="10"/>
        <v>0</v>
      </c>
      <c r="AR159" s="492" t="b">
        <f t="shared" si="14"/>
        <v>1</v>
      </c>
      <c r="AS159" s="64"/>
    </row>
    <row r="160" spans="1:45">
      <c r="A160" s="46"/>
      <c r="B160" s="491"/>
      <c r="C160" s="64"/>
      <c r="D160" s="64"/>
      <c r="E160" s="538">
        <f t="shared" si="11"/>
        <v>0</v>
      </c>
      <c r="F160" s="64" t="e">
        <f>VLOOKUP(E160,'Index (รายจ่าย)'!$A:$B,2,FALSE)</f>
        <v>#N/A</v>
      </c>
      <c r="G160" s="64"/>
      <c r="H160" s="64"/>
      <c r="I160" s="64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>
        <f t="shared" si="12"/>
        <v>0</v>
      </c>
      <c r="AD160" s="492" t="b">
        <f t="shared" si="13"/>
        <v>1</v>
      </c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>
        <f t="shared" si="10"/>
        <v>0</v>
      </c>
      <c r="AR160" s="492" t="b">
        <f t="shared" si="14"/>
        <v>1</v>
      </c>
      <c r="AS160" s="64"/>
    </row>
    <row r="161" spans="1:45">
      <c r="A161" s="46"/>
      <c r="B161" s="491"/>
      <c r="C161" s="64"/>
      <c r="D161" s="64"/>
      <c r="E161" s="538">
        <f t="shared" si="11"/>
        <v>0</v>
      </c>
      <c r="F161" s="64" t="e">
        <f>VLOOKUP(E161,'Index (รายจ่าย)'!$A:$B,2,FALSE)</f>
        <v>#N/A</v>
      </c>
      <c r="G161" s="64"/>
      <c r="H161" s="64"/>
      <c r="I161" s="64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>
        <f t="shared" si="12"/>
        <v>0</v>
      </c>
      <c r="AD161" s="492" t="b">
        <f t="shared" si="13"/>
        <v>1</v>
      </c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>
        <f t="shared" si="10"/>
        <v>0</v>
      </c>
      <c r="AR161" s="492" t="b">
        <f t="shared" si="14"/>
        <v>1</v>
      </c>
      <c r="AS161" s="64"/>
    </row>
    <row r="162" spans="1:45">
      <c r="A162" s="46"/>
      <c r="B162" s="491"/>
      <c r="C162" s="64"/>
      <c r="D162" s="64"/>
      <c r="E162" s="538">
        <f t="shared" si="11"/>
        <v>0</v>
      </c>
      <c r="F162" s="64" t="e">
        <f>VLOOKUP(E162,'Index (รายจ่าย)'!$A:$B,2,FALSE)</f>
        <v>#N/A</v>
      </c>
      <c r="G162" s="64"/>
      <c r="H162" s="64"/>
      <c r="I162" s="64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>
        <f t="shared" si="12"/>
        <v>0</v>
      </c>
      <c r="AD162" s="492" t="b">
        <f t="shared" si="13"/>
        <v>1</v>
      </c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>
        <f t="shared" si="10"/>
        <v>0</v>
      </c>
      <c r="AR162" s="492" t="b">
        <f t="shared" si="14"/>
        <v>1</v>
      </c>
      <c r="AS162" s="64"/>
    </row>
    <row r="163" spans="1:45">
      <c r="A163" s="46"/>
      <c r="B163" s="491"/>
      <c r="C163" s="64"/>
      <c r="D163" s="64"/>
      <c r="E163" s="538">
        <f t="shared" si="11"/>
        <v>0</v>
      </c>
      <c r="F163" s="64" t="e">
        <f>VLOOKUP(E163,'Index (รายจ่าย)'!$A:$B,2,FALSE)</f>
        <v>#N/A</v>
      </c>
      <c r="G163" s="64"/>
      <c r="H163" s="64"/>
      <c r="I163" s="64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>
        <f t="shared" si="12"/>
        <v>0</v>
      </c>
      <c r="AD163" s="492" t="b">
        <f t="shared" si="13"/>
        <v>1</v>
      </c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>
        <f t="shared" si="10"/>
        <v>0</v>
      </c>
      <c r="AR163" s="492" t="b">
        <f t="shared" si="14"/>
        <v>1</v>
      </c>
      <c r="AS163" s="64"/>
    </row>
    <row r="164" spans="1:45">
      <c r="A164" s="46"/>
      <c r="B164" s="491"/>
      <c r="C164" s="64"/>
      <c r="D164" s="64"/>
      <c r="E164" s="538">
        <f t="shared" si="11"/>
        <v>0</v>
      </c>
      <c r="F164" s="64" t="e">
        <f>VLOOKUP(E164,'Index (รายจ่าย)'!$A:$B,2,FALSE)</f>
        <v>#N/A</v>
      </c>
      <c r="G164" s="64"/>
      <c r="H164" s="64"/>
      <c r="I164" s="64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>
        <f t="shared" si="12"/>
        <v>0</v>
      </c>
      <c r="AD164" s="492" t="b">
        <f t="shared" si="13"/>
        <v>1</v>
      </c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>
        <f t="shared" si="10"/>
        <v>0</v>
      </c>
      <c r="AR164" s="492" t="b">
        <f t="shared" si="14"/>
        <v>1</v>
      </c>
      <c r="AS164" s="64"/>
    </row>
    <row r="165" spans="1:45">
      <c r="A165" s="46"/>
      <c r="B165" s="491"/>
      <c r="C165" s="64"/>
      <c r="D165" s="64"/>
      <c r="E165" s="538">
        <f t="shared" si="11"/>
        <v>0</v>
      </c>
      <c r="F165" s="64" t="e">
        <f>VLOOKUP(E165,'Index (รายจ่าย)'!$A:$B,2,FALSE)</f>
        <v>#N/A</v>
      </c>
      <c r="G165" s="64"/>
      <c r="H165" s="64"/>
      <c r="I165" s="64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>
        <f t="shared" si="12"/>
        <v>0</v>
      </c>
      <c r="AD165" s="492" t="b">
        <f t="shared" si="13"/>
        <v>1</v>
      </c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>
        <f t="shared" si="10"/>
        <v>0</v>
      </c>
      <c r="AR165" s="492" t="b">
        <f t="shared" si="14"/>
        <v>1</v>
      </c>
      <c r="AS165" s="64"/>
    </row>
    <row r="166" spans="1:45">
      <c r="A166" s="46"/>
      <c r="B166" s="491"/>
      <c r="C166" s="64"/>
      <c r="D166" s="64"/>
      <c r="E166" s="538">
        <f t="shared" si="11"/>
        <v>0</v>
      </c>
      <c r="F166" s="64" t="e">
        <f>VLOOKUP(E166,'Index (รายจ่าย)'!$A:$B,2,FALSE)</f>
        <v>#N/A</v>
      </c>
      <c r="G166" s="64"/>
      <c r="H166" s="64"/>
      <c r="I166" s="64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>
        <f t="shared" si="12"/>
        <v>0</v>
      </c>
      <c r="AD166" s="492" t="b">
        <f t="shared" si="13"/>
        <v>1</v>
      </c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>
        <f t="shared" si="10"/>
        <v>0</v>
      </c>
      <c r="AR166" s="492" t="b">
        <f t="shared" si="14"/>
        <v>1</v>
      </c>
      <c r="AS166" s="64"/>
    </row>
    <row r="167" spans="1:45">
      <c r="A167" s="46"/>
      <c r="B167" s="491"/>
      <c r="C167" s="64"/>
      <c r="D167" s="64"/>
      <c r="E167" s="538">
        <f t="shared" si="11"/>
        <v>0</v>
      </c>
      <c r="F167" s="64" t="e">
        <f>VLOOKUP(E167,'Index (รายจ่าย)'!$A:$B,2,FALSE)</f>
        <v>#N/A</v>
      </c>
      <c r="G167" s="64"/>
      <c r="H167" s="64"/>
      <c r="I167" s="64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>
        <f t="shared" si="12"/>
        <v>0</v>
      </c>
      <c r="AD167" s="492" t="b">
        <f t="shared" si="13"/>
        <v>1</v>
      </c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>
        <f t="shared" si="10"/>
        <v>0</v>
      </c>
      <c r="AR167" s="492" t="b">
        <f t="shared" si="14"/>
        <v>1</v>
      </c>
      <c r="AS167" s="64"/>
    </row>
    <row r="168" spans="1:45">
      <c r="A168" s="46"/>
      <c r="B168" s="491"/>
      <c r="C168" s="64"/>
      <c r="D168" s="64"/>
      <c r="E168" s="538">
        <f t="shared" si="11"/>
        <v>0</v>
      </c>
      <c r="F168" s="64" t="e">
        <f>VLOOKUP(E168,'Index (รายจ่าย)'!$A:$B,2,FALSE)</f>
        <v>#N/A</v>
      </c>
      <c r="G168" s="64"/>
      <c r="H168" s="64"/>
      <c r="I168" s="64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>
        <f t="shared" si="12"/>
        <v>0</v>
      </c>
      <c r="AD168" s="492" t="b">
        <f t="shared" si="13"/>
        <v>1</v>
      </c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>
        <f t="shared" si="10"/>
        <v>0</v>
      </c>
      <c r="AR168" s="492" t="b">
        <f t="shared" si="14"/>
        <v>1</v>
      </c>
      <c r="AS168" s="64"/>
    </row>
    <row r="169" spans="1:45">
      <c r="A169" s="46"/>
      <c r="B169" s="491"/>
      <c r="C169" s="64"/>
      <c r="D169" s="64"/>
      <c r="E169" s="538">
        <f t="shared" si="11"/>
        <v>0</v>
      </c>
      <c r="F169" s="64" t="e">
        <f>VLOOKUP(E169,'Index (รายจ่าย)'!$A:$B,2,FALSE)</f>
        <v>#N/A</v>
      </c>
      <c r="G169" s="64"/>
      <c r="H169" s="64"/>
      <c r="I169" s="64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>
        <f t="shared" si="12"/>
        <v>0</v>
      </c>
      <c r="AD169" s="492" t="b">
        <f t="shared" si="13"/>
        <v>1</v>
      </c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>
        <f t="shared" si="10"/>
        <v>0</v>
      </c>
      <c r="AR169" s="492" t="b">
        <f t="shared" si="14"/>
        <v>1</v>
      </c>
      <c r="AS169" s="64"/>
    </row>
    <row r="170" spans="1:45">
      <c r="A170" s="46"/>
      <c r="B170" s="491"/>
      <c r="C170" s="64"/>
      <c r="D170" s="64"/>
      <c r="E170" s="538">
        <f t="shared" si="11"/>
        <v>0</v>
      </c>
      <c r="F170" s="64" t="e">
        <f>VLOOKUP(E170,'Index (รายจ่าย)'!$A:$B,2,FALSE)</f>
        <v>#N/A</v>
      </c>
      <c r="G170" s="64"/>
      <c r="H170" s="64"/>
      <c r="I170" s="64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>
        <f t="shared" si="12"/>
        <v>0</v>
      </c>
      <c r="AD170" s="492" t="b">
        <f t="shared" si="13"/>
        <v>1</v>
      </c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>
        <f t="shared" si="10"/>
        <v>0</v>
      </c>
      <c r="AR170" s="492" t="b">
        <f t="shared" si="14"/>
        <v>1</v>
      </c>
      <c r="AS170" s="64"/>
    </row>
    <row r="171" spans="1:45">
      <c r="A171" s="46"/>
      <c r="B171" s="491"/>
      <c r="C171" s="64"/>
      <c r="D171" s="64"/>
      <c r="E171" s="538">
        <f t="shared" si="11"/>
        <v>0</v>
      </c>
      <c r="F171" s="64" t="e">
        <f>VLOOKUP(E171,'Index (รายจ่าย)'!$A:$B,2,FALSE)</f>
        <v>#N/A</v>
      </c>
      <c r="G171" s="64"/>
      <c r="H171" s="64"/>
      <c r="I171" s="64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>
        <f t="shared" si="12"/>
        <v>0</v>
      </c>
      <c r="AD171" s="492" t="b">
        <f t="shared" si="13"/>
        <v>1</v>
      </c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>
        <f t="shared" si="10"/>
        <v>0</v>
      </c>
      <c r="AR171" s="492" t="b">
        <f t="shared" si="14"/>
        <v>1</v>
      </c>
      <c r="AS171" s="64"/>
    </row>
    <row r="172" spans="1:45">
      <c r="A172" s="46"/>
      <c r="B172" s="491"/>
      <c r="C172" s="64"/>
      <c r="D172" s="64"/>
      <c r="E172" s="538">
        <f t="shared" si="11"/>
        <v>0</v>
      </c>
      <c r="F172" s="64" t="e">
        <f>VLOOKUP(E172,'Index (รายจ่าย)'!$A:$B,2,FALSE)</f>
        <v>#N/A</v>
      </c>
      <c r="G172" s="64"/>
      <c r="H172" s="64"/>
      <c r="I172" s="64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>
        <f t="shared" si="12"/>
        <v>0</v>
      </c>
      <c r="AD172" s="492" t="b">
        <f t="shared" si="13"/>
        <v>1</v>
      </c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>
        <f t="shared" si="10"/>
        <v>0</v>
      </c>
      <c r="AR172" s="492" t="b">
        <f t="shared" si="14"/>
        <v>1</v>
      </c>
      <c r="AS172" s="64"/>
    </row>
    <row r="173" spans="1:45">
      <c r="A173" s="46"/>
      <c r="B173" s="491"/>
      <c r="C173" s="64"/>
      <c r="D173" s="64"/>
      <c r="E173" s="538">
        <f t="shared" si="11"/>
        <v>0</v>
      </c>
      <c r="F173" s="64" t="e">
        <f>VLOOKUP(E173,'Index (รายจ่าย)'!$A:$B,2,FALSE)</f>
        <v>#N/A</v>
      </c>
      <c r="G173" s="64"/>
      <c r="H173" s="64"/>
      <c r="I173" s="64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>
        <f t="shared" si="12"/>
        <v>0</v>
      </c>
      <c r="AD173" s="492" t="b">
        <f t="shared" si="13"/>
        <v>1</v>
      </c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>
        <f t="shared" si="10"/>
        <v>0</v>
      </c>
      <c r="AR173" s="492" t="b">
        <f t="shared" si="14"/>
        <v>1</v>
      </c>
      <c r="AS173" s="64"/>
    </row>
    <row r="174" spans="1:45">
      <c r="A174" s="46"/>
      <c r="B174" s="491"/>
      <c r="C174" s="64"/>
      <c r="D174" s="64"/>
      <c r="E174" s="538">
        <f t="shared" si="11"/>
        <v>0</v>
      </c>
      <c r="F174" s="64" t="e">
        <f>VLOOKUP(E174,'Index (รายจ่าย)'!$A:$B,2,FALSE)</f>
        <v>#N/A</v>
      </c>
      <c r="G174" s="64"/>
      <c r="H174" s="64"/>
      <c r="I174" s="64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>
        <f t="shared" si="12"/>
        <v>0</v>
      </c>
      <c r="AD174" s="492" t="b">
        <f t="shared" si="13"/>
        <v>1</v>
      </c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>
        <f t="shared" si="10"/>
        <v>0</v>
      </c>
      <c r="AR174" s="492" t="b">
        <f t="shared" si="14"/>
        <v>1</v>
      </c>
      <c r="AS174" s="64"/>
    </row>
    <row r="175" spans="1:45">
      <c r="A175" s="46"/>
      <c r="B175" s="491"/>
      <c r="C175" s="64"/>
      <c r="D175" s="64"/>
      <c r="E175" s="538">
        <f t="shared" si="11"/>
        <v>0</v>
      </c>
      <c r="F175" s="64" t="e">
        <f>VLOOKUP(E175,'Index (รายจ่าย)'!$A:$B,2,FALSE)</f>
        <v>#N/A</v>
      </c>
      <c r="G175" s="64"/>
      <c r="H175" s="64"/>
      <c r="I175" s="64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>
        <f t="shared" si="12"/>
        <v>0</v>
      </c>
      <c r="AD175" s="492" t="b">
        <f t="shared" si="13"/>
        <v>1</v>
      </c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>
        <f t="shared" si="10"/>
        <v>0</v>
      </c>
      <c r="AR175" s="492" t="b">
        <f t="shared" si="14"/>
        <v>1</v>
      </c>
      <c r="AS175" s="64"/>
    </row>
    <row r="176" spans="1:45">
      <c r="A176" s="46"/>
      <c r="B176" s="491"/>
      <c r="C176" s="64"/>
      <c r="D176" s="64"/>
      <c r="E176" s="538">
        <f t="shared" si="11"/>
        <v>0</v>
      </c>
      <c r="F176" s="64" t="e">
        <f>VLOOKUP(E176,'Index (รายจ่าย)'!$A:$B,2,FALSE)</f>
        <v>#N/A</v>
      </c>
      <c r="G176" s="64"/>
      <c r="H176" s="64"/>
      <c r="I176" s="64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>
        <f t="shared" si="12"/>
        <v>0</v>
      </c>
      <c r="AD176" s="492" t="b">
        <f t="shared" si="13"/>
        <v>1</v>
      </c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>
        <f t="shared" si="10"/>
        <v>0</v>
      </c>
      <c r="AR176" s="492" t="b">
        <f t="shared" si="14"/>
        <v>1</v>
      </c>
      <c r="AS176" s="64"/>
    </row>
    <row r="177" spans="1:45">
      <c r="A177" s="46"/>
      <c r="B177" s="491"/>
      <c r="C177" s="64"/>
      <c r="D177" s="64"/>
      <c r="E177" s="538">
        <f t="shared" si="11"/>
        <v>0</v>
      </c>
      <c r="F177" s="64" t="e">
        <f>VLOOKUP(E177,'Index (รายจ่าย)'!$A:$B,2,FALSE)</f>
        <v>#N/A</v>
      </c>
      <c r="G177" s="64"/>
      <c r="H177" s="64"/>
      <c r="I177" s="64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>
        <f t="shared" si="12"/>
        <v>0</v>
      </c>
      <c r="AD177" s="492" t="b">
        <f t="shared" si="13"/>
        <v>1</v>
      </c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>
        <f t="shared" ref="AQ177:AQ200" si="15">SUM(AE177:AP177)</f>
        <v>0</v>
      </c>
      <c r="AR177" s="492" t="b">
        <f t="shared" si="14"/>
        <v>1</v>
      </c>
      <c r="AS177" s="64"/>
    </row>
    <row r="178" spans="1:45">
      <c r="A178" s="46"/>
      <c r="B178" s="491"/>
      <c r="C178" s="64"/>
      <c r="D178" s="64"/>
      <c r="E178" s="538">
        <f t="shared" si="11"/>
        <v>0</v>
      </c>
      <c r="F178" s="64" t="e">
        <f>VLOOKUP(E178,'Index (รายจ่าย)'!$A:$B,2,FALSE)</f>
        <v>#N/A</v>
      </c>
      <c r="G178" s="64"/>
      <c r="H178" s="64"/>
      <c r="I178" s="64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>
        <f t="shared" si="12"/>
        <v>0</v>
      </c>
      <c r="AD178" s="492" t="b">
        <f t="shared" si="13"/>
        <v>1</v>
      </c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>
        <f t="shared" si="15"/>
        <v>0</v>
      </c>
      <c r="AR178" s="492" t="b">
        <f t="shared" si="14"/>
        <v>1</v>
      </c>
      <c r="AS178" s="64"/>
    </row>
    <row r="179" spans="1:45">
      <c r="A179" s="46"/>
      <c r="B179" s="491"/>
      <c r="C179" s="64"/>
      <c r="D179" s="64"/>
      <c r="E179" s="538">
        <f t="shared" si="11"/>
        <v>0</v>
      </c>
      <c r="F179" s="64" t="e">
        <f>VLOOKUP(E179,'Index (รายจ่าย)'!$A:$B,2,FALSE)</f>
        <v>#N/A</v>
      </c>
      <c r="G179" s="64"/>
      <c r="H179" s="64"/>
      <c r="I179" s="64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>
        <f t="shared" si="12"/>
        <v>0</v>
      </c>
      <c r="AD179" s="492" t="b">
        <f t="shared" si="13"/>
        <v>1</v>
      </c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>
        <f t="shared" si="15"/>
        <v>0</v>
      </c>
      <c r="AR179" s="492" t="b">
        <f t="shared" si="14"/>
        <v>1</v>
      </c>
      <c r="AS179" s="64"/>
    </row>
    <row r="180" spans="1:45">
      <c r="A180" s="46"/>
      <c r="B180" s="491"/>
      <c r="C180" s="64"/>
      <c r="D180" s="64"/>
      <c r="E180" s="538">
        <f t="shared" si="11"/>
        <v>0</v>
      </c>
      <c r="F180" s="64" t="e">
        <f>VLOOKUP(E180,'Index (รายจ่าย)'!$A:$B,2,FALSE)</f>
        <v>#N/A</v>
      </c>
      <c r="G180" s="64"/>
      <c r="H180" s="64"/>
      <c r="I180" s="64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>
        <f t="shared" si="12"/>
        <v>0</v>
      </c>
      <c r="AD180" s="492" t="b">
        <f t="shared" si="13"/>
        <v>1</v>
      </c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>
        <f t="shared" si="15"/>
        <v>0</v>
      </c>
      <c r="AR180" s="492" t="b">
        <f t="shared" si="14"/>
        <v>1</v>
      </c>
      <c r="AS180" s="64"/>
    </row>
    <row r="181" spans="1:45">
      <c r="A181" s="46"/>
      <c r="B181" s="491"/>
      <c r="C181" s="64"/>
      <c r="D181" s="64"/>
      <c r="E181" s="538">
        <f t="shared" si="11"/>
        <v>0</v>
      </c>
      <c r="F181" s="64" t="e">
        <f>VLOOKUP(E181,'Index (รายจ่าย)'!$A:$B,2,FALSE)</f>
        <v>#N/A</v>
      </c>
      <c r="G181" s="64"/>
      <c r="H181" s="64"/>
      <c r="I181" s="64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>
        <f t="shared" si="12"/>
        <v>0</v>
      </c>
      <c r="AD181" s="492" t="b">
        <f t="shared" si="13"/>
        <v>1</v>
      </c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>
        <f t="shared" si="15"/>
        <v>0</v>
      </c>
      <c r="AR181" s="492" t="b">
        <f t="shared" si="14"/>
        <v>1</v>
      </c>
      <c r="AS181" s="64"/>
    </row>
    <row r="182" spans="1:45">
      <c r="A182" s="46"/>
      <c r="B182" s="491"/>
      <c r="C182" s="64"/>
      <c r="D182" s="64"/>
      <c r="E182" s="538">
        <f t="shared" si="11"/>
        <v>0</v>
      </c>
      <c r="F182" s="64" t="e">
        <f>VLOOKUP(E182,'Index (รายจ่าย)'!$A:$B,2,FALSE)</f>
        <v>#N/A</v>
      </c>
      <c r="G182" s="64"/>
      <c r="H182" s="64"/>
      <c r="I182" s="64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>
        <f t="shared" si="12"/>
        <v>0</v>
      </c>
      <c r="AD182" s="492" t="b">
        <f t="shared" si="13"/>
        <v>1</v>
      </c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>
        <f t="shared" si="15"/>
        <v>0</v>
      </c>
      <c r="AR182" s="492" t="b">
        <f t="shared" si="14"/>
        <v>1</v>
      </c>
      <c r="AS182" s="64"/>
    </row>
    <row r="183" spans="1:45">
      <c r="A183" s="46"/>
      <c r="B183" s="491"/>
      <c r="C183" s="64"/>
      <c r="D183" s="64"/>
      <c r="E183" s="538">
        <f t="shared" si="11"/>
        <v>0</v>
      </c>
      <c r="F183" s="64" t="e">
        <f>VLOOKUP(E183,'Index (รายจ่าย)'!$A:$B,2,FALSE)</f>
        <v>#N/A</v>
      </c>
      <c r="G183" s="64"/>
      <c r="H183" s="64"/>
      <c r="I183" s="64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>
        <f t="shared" si="12"/>
        <v>0</v>
      </c>
      <c r="AD183" s="492" t="b">
        <f t="shared" si="13"/>
        <v>1</v>
      </c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>
        <f t="shared" si="15"/>
        <v>0</v>
      </c>
      <c r="AR183" s="492" t="b">
        <f t="shared" si="14"/>
        <v>1</v>
      </c>
      <c r="AS183" s="64"/>
    </row>
    <row r="184" spans="1:45">
      <c r="A184" s="46"/>
      <c r="B184" s="491"/>
      <c r="C184" s="64"/>
      <c r="D184" s="64"/>
      <c r="E184" s="538">
        <f t="shared" si="11"/>
        <v>0</v>
      </c>
      <c r="F184" s="64" t="e">
        <f>VLOOKUP(E184,'Index (รายจ่าย)'!$A:$B,2,FALSE)</f>
        <v>#N/A</v>
      </c>
      <c r="G184" s="64"/>
      <c r="H184" s="64"/>
      <c r="I184" s="64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>
        <f t="shared" si="12"/>
        <v>0</v>
      </c>
      <c r="AD184" s="492" t="b">
        <f t="shared" si="13"/>
        <v>1</v>
      </c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>
        <f t="shared" si="15"/>
        <v>0</v>
      </c>
      <c r="AR184" s="492" t="b">
        <f t="shared" si="14"/>
        <v>1</v>
      </c>
      <c r="AS184" s="64"/>
    </row>
    <row r="185" spans="1:45">
      <c r="A185" s="46"/>
      <c r="B185" s="491"/>
      <c r="C185" s="64"/>
      <c r="D185" s="64"/>
      <c r="E185" s="538">
        <f t="shared" si="11"/>
        <v>0</v>
      </c>
      <c r="F185" s="64" t="e">
        <f>VLOOKUP(E185,'Index (รายจ่าย)'!$A:$B,2,FALSE)</f>
        <v>#N/A</v>
      </c>
      <c r="G185" s="64"/>
      <c r="H185" s="64"/>
      <c r="I185" s="64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>
        <f t="shared" si="12"/>
        <v>0</v>
      </c>
      <c r="AD185" s="492" t="b">
        <f t="shared" si="13"/>
        <v>1</v>
      </c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>
        <f t="shared" si="15"/>
        <v>0</v>
      </c>
      <c r="AR185" s="492" t="b">
        <f t="shared" si="14"/>
        <v>1</v>
      </c>
      <c r="AS185" s="64"/>
    </row>
    <row r="186" spans="1:45">
      <c r="A186" s="46"/>
      <c r="B186" s="491"/>
      <c r="C186" s="64"/>
      <c r="D186" s="64"/>
      <c r="E186" s="538">
        <f t="shared" si="11"/>
        <v>0</v>
      </c>
      <c r="F186" s="64" t="e">
        <f>VLOOKUP(E186,'Index (รายจ่าย)'!$A:$B,2,FALSE)</f>
        <v>#N/A</v>
      </c>
      <c r="G186" s="64"/>
      <c r="H186" s="64"/>
      <c r="I186" s="64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>
        <f t="shared" si="12"/>
        <v>0</v>
      </c>
      <c r="AD186" s="492" t="b">
        <f t="shared" si="13"/>
        <v>1</v>
      </c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>
        <f t="shared" si="15"/>
        <v>0</v>
      </c>
      <c r="AR186" s="492" t="b">
        <f t="shared" si="14"/>
        <v>1</v>
      </c>
      <c r="AS186" s="64"/>
    </row>
    <row r="187" spans="1:45">
      <c r="A187" s="46"/>
      <c r="B187" s="491"/>
      <c r="C187" s="64"/>
      <c r="D187" s="64"/>
      <c r="E187" s="538">
        <f t="shared" si="11"/>
        <v>0</v>
      </c>
      <c r="F187" s="64" t="e">
        <f>VLOOKUP(E187,'Index (รายจ่าย)'!$A:$B,2,FALSE)</f>
        <v>#N/A</v>
      </c>
      <c r="G187" s="64"/>
      <c r="H187" s="64"/>
      <c r="I187" s="64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>
        <f t="shared" si="12"/>
        <v>0</v>
      </c>
      <c r="AD187" s="492" t="b">
        <f t="shared" si="13"/>
        <v>1</v>
      </c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>
        <f t="shared" si="15"/>
        <v>0</v>
      </c>
      <c r="AR187" s="492" t="b">
        <f t="shared" si="14"/>
        <v>1</v>
      </c>
      <c r="AS187" s="64"/>
    </row>
    <row r="188" spans="1:45">
      <c r="A188" s="46"/>
      <c r="B188" s="491"/>
      <c r="C188" s="64"/>
      <c r="D188" s="64"/>
      <c r="E188" s="538">
        <f t="shared" si="11"/>
        <v>0</v>
      </c>
      <c r="F188" s="64" t="e">
        <f>VLOOKUP(E188,'Index (รายจ่าย)'!$A:$B,2,FALSE)</f>
        <v>#N/A</v>
      </c>
      <c r="G188" s="64"/>
      <c r="H188" s="64"/>
      <c r="I188" s="64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>
        <f t="shared" si="12"/>
        <v>0</v>
      </c>
      <c r="AD188" s="492" t="b">
        <f t="shared" si="13"/>
        <v>1</v>
      </c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>
        <f t="shared" si="15"/>
        <v>0</v>
      </c>
      <c r="AR188" s="492" t="b">
        <f t="shared" si="14"/>
        <v>1</v>
      </c>
      <c r="AS188" s="64"/>
    </row>
    <row r="189" spans="1:45">
      <c r="A189" s="46"/>
      <c r="B189" s="491"/>
      <c r="C189" s="64"/>
      <c r="D189" s="64"/>
      <c r="E189" s="538">
        <f t="shared" si="11"/>
        <v>0</v>
      </c>
      <c r="F189" s="64" t="e">
        <f>VLOOKUP(E189,'Index (รายจ่าย)'!$A:$B,2,FALSE)</f>
        <v>#N/A</v>
      </c>
      <c r="G189" s="64"/>
      <c r="H189" s="64"/>
      <c r="I189" s="64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>
        <f t="shared" si="12"/>
        <v>0</v>
      </c>
      <c r="AD189" s="492" t="b">
        <f t="shared" si="13"/>
        <v>1</v>
      </c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>
        <f t="shared" si="15"/>
        <v>0</v>
      </c>
      <c r="AR189" s="492" t="b">
        <f t="shared" si="14"/>
        <v>1</v>
      </c>
      <c r="AS189" s="64"/>
    </row>
    <row r="190" spans="1:45">
      <c r="A190" s="46"/>
      <c r="B190" s="491"/>
      <c r="C190" s="64"/>
      <c r="D190" s="64"/>
      <c r="E190" s="538">
        <f t="shared" si="11"/>
        <v>0</v>
      </c>
      <c r="F190" s="64" t="e">
        <f>VLOOKUP(E190,'Index (รายจ่าย)'!$A:$B,2,FALSE)</f>
        <v>#N/A</v>
      </c>
      <c r="G190" s="64"/>
      <c r="H190" s="64"/>
      <c r="I190" s="64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>
        <f t="shared" si="12"/>
        <v>0</v>
      </c>
      <c r="AD190" s="492" t="b">
        <f t="shared" si="13"/>
        <v>1</v>
      </c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>
        <f t="shared" si="15"/>
        <v>0</v>
      </c>
      <c r="AR190" s="492" t="b">
        <f t="shared" si="14"/>
        <v>1</v>
      </c>
      <c r="AS190" s="64"/>
    </row>
    <row r="191" spans="1:45">
      <c r="A191" s="46"/>
      <c r="B191" s="491"/>
      <c r="C191" s="64"/>
      <c r="D191" s="64"/>
      <c r="E191" s="538">
        <f t="shared" si="11"/>
        <v>0</v>
      </c>
      <c r="F191" s="64" t="e">
        <f>VLOOKUP(E191,'Index (รายจ่าย)'!$A:$B,2,FALSE)</f>
        <v>#N/A</v>
      </c>
      <c r="G191" s="64"/>
      <c r="H191" s="64"/>
      <c r="I191" s="64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>
        <f t="shared" si="12"/>
        <v>0</v>
      </c>
      <c r="AD191" s="492" t="b">
        <f t="shared" si="13"/>
        <v>1</v>
      </c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>
        <f t="shared" si="15"/>
        <v>0</v>
      </c>
      <c r="AR191" s="492" t="b">
        <f t="shared" si="14"/>
        <v>1</v>
      </c>
      <c r="AS191" s="64"/>
    </row>
    <row r="192" spans="1:45">
      <c r="A192" s="46"/>
      <c r="B192" s="491"/>
      <c r="C192" s="64"/>
      <c r="D192" s="64"/>
      <c r="E192" s="538">
        <f t="shared" si="11"/>
        <v>0</v>
      </c>
      <c r="F192" s="64" t="e">
        <f>VLOOKUP(E192,'Index (รายจ่าย)'!$A:$B,2,FALSE)</f>
        <v>#N/A</v>
      </c>
      <c r="G192" s="64"/>
      <c r="H192" s="64"/>
      <c r="I192" s="64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>
        <f t="shared" si="12"/>
        <v>0</v>
      </c>
      <c r="AD192" s="492" t="b">
        <f t="shared" si="13"/>
        <v>1</v>
      </c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>
        <f t="shared" si="15"/>
        <v>0</v>
      </c>
      <c r="AR192" s="492" t="b">
        <f t="shared" si="14"/>
        <v>1</v>
      </c>
      <c r="AS192" s="64"/>
    </row>
    <row r="193" spans="1:45">
      <c r="A193" s="46"/>
      <c r="B193" s="491"/>
      <c r="C193" s="64"/>
      <c r="D193" s="64"/>
      <c r="E193" s="538">
        <f t="shared" si="11"/>
        <v>0</v>
      </c>
      <c r="F193" s="64" t="e">
        <f>VLOOKUP(E193,'Index (รายจ่าย)'!$A:$B,2,FALSE)</f>
        <v>#N/A</v>
      </c>
      <c r="G193" s="64"/>
      <c r="H193" s="64"/>
      <c r="I193" s="64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>
        <f t="shared" si="12"/>
        <v>0</v>
      </c>
      <c r="AD193" s="492" t="b">
        <f t="shared" si="13"/>
        <v>1</v>
      </c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>
        <f t="shared" si="15"/>
        <v>0</v>
      </c>
      <c r="AR193" s="492" t="b">
        <f t="shared" si="14"/>
        <v>1</v>
      </c>
      <c r="AS193" s="64"/>
    </row>
    <row r="194" spans="1:45">
      <c r="A194" s="46"/>
      <c r="B194" s="491"/>
      <c r="C194" s="64"/>
      <c r="D194" s="64"/>
      <c r="E194" s="538">
        <f t="shared" si="11"/>
        <v>0</v>
      </c>
      <c r="F194" s="64" t="e">
        <f>VLOOKUP(E194,'Index (รายจ่าย)'!$A:$B,2,FALSE)</f>
        <v>#N/A</v>
      </c>
      <c r="G194" s="64"/>
      <c r="H194" s="64"/>
      <c r="I194" s="64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>
        <f t="shared" si="12"/>
        <v>0</v>
      </c>
      <c r="AD194" s="492" t="b">
        <f t="shared" si="13"/>
        <v>1</v>
      </c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>
        <f t="shared" si="15"/>
        <v>0</v>
      </c>
      <c r="AR194" s="492" t="b">
        <f t="shared" si="14"/>
        <v>1</v>
      </c>
      <c r="AS194" s="64"/>
    </row>
    <row r="195" spans="1:45">
      <c r="A195" s="46"/>
      <c r="B195" s="491"/>
      <c r="C195" s="64"/>
      <c r="D195" s="64"/>
      <c r="E195" s="538">
        <f t="shared" si="11"/>
        <v>0</v>
      </c>
      <c r="F195" s="64" t="e">
        <f>VLOOKUP(E195,'Index (รายจ่าย)'!$A:$B,2,FALSE)</f>
        <v>#N/A</v>
      </c>
      <c r="G195" s="64"/>
      <c r="H195" s="64"/>
      <c r="I195" s="64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>
        <f t="shared" si="12"/>
        <v>0</v>
      </c>
      <c r="AD195" s="492" t="b">
        <f t="shared" si="13"/>
        <v>1</v>
      </c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>
        <f t="shared" si="15"/>
        <v>0</v>
      </c>
      <c r="AR195" s="492" t="b">
        <f t="shared" si="14"/>
        <v>1</v>
      </c>
      <c r="AS195" s="64"/>
    </row>
    <row r="196" spans="1:45">
      <c r="A196" s="46"/>
      <c r="B196" s="491"/>
      <c r="C196" s="64"/>
      <c r="D196" s="64"/>
      <c r="E196" s="538">
        <f t="shared" si="11"/>
        <v>0</v>
      </c>
      <c r="F196" s="64" t="e">
        <f>VLOOKUP(E196,'Index (รายจ่าย)'!$A:$B,2,FALSE)</f>
        <v>#N/A</v>
      </c>
      <c r="G196" s="64"/>
      <c r="H196" s="64"/>
      <c r="I196" s="64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>
        <f t="shared" si="12"/>
        <v>0</v>
      </c>
      <c r="AD196" s="492" t="b">
        <f t="shared" si="13"/>
        <v>1</v>
      </c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>
        <f t="shared" si="15"/>
        <v>0</v>
      </c>
      <c r="AR196" s="492" t="b">
        <f t="shared" si="14"/>
        <v>1</v>
      </c>
      <c r="AS196" s="64"/>
    </row>
    <row r="197" spans="1:45">
      <c r="A197" s="46"/>
      <c r="B197" s="491"/>
      <c r="C197" s="64"/>
      <c r="D197" s="64"/>
      <c r="E197" s="538">
        <f t="shared" si="11"/>
        <v>0</v>
      </c>
      <c r="F197" s="64" t="e">
        <f>VLOOKUP(E197,'Index (รายจ่าย)'!$A:$B,2,FALSE)</f>
        <v>#N/A</v>
      </c>
      <c r="G197" s="64"/>
      <c r="H197" s="64"/>
      <c r="I197" s="64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>
        <f t="shared" si="12"/>
        <v>0</v>
      </c>
      <c r="AD197" s="492" t="b">
        <f t="shared" si="13"/>
        <v>1</v>
      </c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>
        <f t="shared" si="15"/>
        <v>0</v>
      </c>
      <c r="AR197" s="492" t="b">
        <f t="shared" si="14"/>
        <v>1</v>
      </c>
      <c r="AS197" s="64"/>
    </row>
    <row r="198" spans="1:45">
      <c r="A198" s="46"/>
      <c r="B198" s="491"/>
      <c r="C198" s="64"/>
      <c r="D198" s="64"/>
      <c r="E198" s="538">
        <f t="shared" si="11"/>
        <v>0</v>
      </c>
      <c r="F198" s="64" t="e">
        <f>VLOOKUP(E198,'Index (รายจ่าย)'!$A:$B,2,FALSE)</f>
        <v>#N/A</v>
      </c>
      <c r="G198" s="64"/>
      <c r="H198" s="64"/>
      <c r="I198" s="64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>
        <f t="shared" si="12"/>
        <v>0</v>
      </c>
      <c r="AD198" s="492" t="b">
        <f t="shared" si="13"/>
        <v>1</v>
      </c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>
        <f t="shared" si="15"/>
        <v>0</v>
      </c>
      <c r="AR198" s="492" t="b">
        <f t="shared" si="14"/>
        <v>1</v>
      </c>
      <c r="AS198" s="64"/>
    </row>
    <row r="199" spans="1:45">
      <c r="A199" s="46"/>
      <c r="B199" s="491"/>
      <c r="C199" s="64"/>
      <c r="D199" s="64"/>
      <c r="E199" s="538">
        <f t="shared" si="11"/>
        <v>0</v>
      </c>
      <c r="F199" s="64" t="e">
        <f>VLOOKUP(E199,'Index (รายจ่าย)'!$A:$B,2,FALSE)</f>
        <v>#N/A</v>
      </c>
      <c r="G199" s="64"/>
      <c r="H199" s="64"/>
      <c r="I199" s="64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>
        <f t="shared" si="12"/>
        <v>0</v>
      </c>
      <c r="AD199" s="492" t="b">
        <f t="shared" si="13"/>
        <v>1</v>
      </c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>
        <f t="shared" si="15"/>
        <v>0</v>
      </c>
      <c r="AR199" s="492" t="b">
        <f t="shared" si="14"/>
        <v>1</v>
      </c>
      <c r="AS199" s="64"/>
    </row>
    <row r="200" spans="1:45">
      <c r="A200" s="46"/>
      <c r="B200" s="491"/>
      <c r="C200" s="64"/>
      <c r="D200" s="64"/>
      <c r="E200" s="538">
        <f t="shared" ref="E200:E201" si="16">D200</f>
        <v>0</v>
      </c>
      <c r="F200" s="64" t="e">
        <f>VLOOKUP(E200,'Index (รายจ่าย)'!$A:$B,2,FALSE)</f>
        <v>#N/A</v>
      </c>
      <c r="G200" s="64"/>
      <c r="H200" s="64"/>
      <c r="I200" s="64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>
        <f t="shared" ref="AC200" si="17">SUM(K200:AB200)</f>
        <v>0</v>
      </c>
      <c r="AD200" s="492" t="b">
        <f t="shared" ref="AD200:AD201" si="18">AC200=J200</f>
        <v>1</v>
      </c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>
        <f t="shared" si="15"/>
        <v>0</v>
      </c>
      <c r="AR200" s="492" t="b">
        <f t="shared" ref="AR200:AR201" si="19">AQ200=J200</f>
        <v>1</v>
      </c>
      <c r="AS200" s="64"/>
    </row>
    <row r="201" spans="1:45">
      <c r="A201" s="46"/>
      <c r="B201" s="491"/>
      <c r="C201" s="64"/>
      <c r="D201" s="64"/>
      <c r="E201" s="538">
        <f t="shared" si="16"/>
        <v>0</v>
      </c>
      <c r="F201" s="64" t="e">
        <f>VLOOKUP(E201,'Index (รายจ่าย)'!$A:$B,2,FALSE)</f>
        <v>#N/A</v>
      </c>
      <c r="G201" s="64"/>
      <c r="H201" s="64"/>
      <c r="I201" s="64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>
        <f>SUM(K201:AB201)</f>
        <v>0</v>
      </c>
      <c r="AD201" s="492" t="b">
        <f t="shared" si="18"/>
        <v>1</v>
      </c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>
        <f>SUM(AE201:AP201)</f>
        <v>0</v>
      </c>
      <c r="AR201" s="492" t="b">
        <f t="shared" si="19"/>
        <v>1</v>
      </c>
      <c r="AS201" s="64"/>
    </row>
    <row r="202" spans="1:45" ht="53.4">
      <c r="A202" s="537" t="s">
        <v>857</v>
      </c>
    </row>
  </sheetData>
  <dataConsolidate/>
  <mergeCells count="20">
    <mergeCell ref="G4:I5"/>
    <mergeCell ref="AE4:AQ5"/>
    <mergeCell ref="AR4:AR6"/>
    <mergeCell ref="F4:F6"/>
    <mergeCell ref="A1:AS1"/>
    <mergeCell ref="K5:L5"/>
    <mergeCell ref="M5:N5"/>
    <mergeCell ref="O5:P5"/>
    <mergeCell ref="A3:L3"/>
    <mergeCell ref="Q5:AB5"/>
    <mergeCell ref="B4:B6"/>
    <mergeCell ref="C4:C6"/>
    <mergeCell ref="D4:D6"/>
    <mergeCell ref="J4:J6"/>
    <mergeCell ref="A4:A6"/>
    <mergeCell ref="AS4:AS6"/>
    <mergeCell ref="E4:E6"/>
    <mergeCell ref="AC5:AC6"/>
    <mergeCell ref="AD5:AD6"/>
    <mergeCell ref="K4:AD4"/>
  </mergeCells>
  <phoneticPr fontId="116" type="noConversion"/>
  <dataValidations count="4">
    <dataValidation type="list" allowBlank="1" showInputMessage="1" showErrorMessage="1" sqref="B7:B201" xr:uid="{00000000-0002-0000-0600-000000000000}">
      <formula1>Level_1</formula1>
    </dataValidation>
    <dataValidation type="list" allowBlank="1" showInputMessage="1" showErrorMessage="1" sqref="C7:C201" xr:uid="{00000000-0002-0000-0600-000001000000}">
      <formula1>INDIRECT(VLOOKUP(step01,Logic,2,0))</formula1>
    </dataValidation>
    <dataValidation type="list" allowBlank="1" showInputMessage="1" showErrorMessage="1" sqref="D7:D201" xr:uid="{00000000-0002-0000-0600-000002000000}">
      <formula1>INDIRECT(VLOOKUP(step02,Logic,2,0))</formula1>
    </dataValidation>
    <dataValidation type="list" allowBlank="1" showInputMessage="1" showErrorMessage="1" sqref="A7:A201" xr:uid="{00000000-0002-0000-0600-000003000000}">
      <formula1>Functional_Area_no.6</formula1>
    </dataValidation>
  </dataValidations>
  <printOptions horizontalCentered="1"/>
  <pageMargins left="0" right="0" top="0.35433070866141703" bottom="0" header="0.31496062992126" footer="0.31496062992126"/>
  <pageSetup paperSize="9" scale="2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F4E78"/>
  </sheetPr>
  <dimension ref="A1:AZ27"/>
  <sheetViews>
    <sheetView topLeftCell="A13" zoomScale="70" zoomScaleNormal="70" workbookViewId="0">
      <selection activeCell="J7" sqref="J7"/>
    </sheetView>
  </sheetViews>
  <sheetFormatPr defaultColWidth="9.375" defaultRowHeight="27"/>
  <cols>
    <col min="1" max="1" width="59.625" style="63" customWidth="1"/>
    <col min="2" max="2" width="20.875" style="63" bestFit="1" customWidth="1"/>
    <col min="3" max="3" width="25.625" style="63" bestFit="1" customWidth="1"/>
    <col min="4" max="4" width="31.625" style="63" customWidth="1"/>
    <col min="5" max="5" width="24.125" style="63" hidden="1" customWidth="1"/>
    <col min="6" max="6" width="39.5" style="63" bestFit="1" customWidth="1"/>
    <col min="7" max="9" width="39.5" style="63" customWidth="1"/>
    <col min="10" max="10" width="20.375" style="69" bestFit="1" customWidth="1"/>
    <col min="11" max="11" width="21.125" style="69" customWidth="1"/>
    <col min="12" max="12" width="16.625" style="69" bestFit="1" customWidth="1"/>
    <col min="13" max="13" width="22.125" style="69" bestFit="1" customWidth="1"/>
    <col min="14" max="14" width="19.625" style="69" customWidth="1"/>
    <col min="15" max="15" width="21.5" style="69" bestFit="1" customWidth="1"/>
    <col min="16" max="16" width="23.125" style="69" bestFit="1" customWidth="1"/>
    <col min="17" max="22" width="25.125" style="69" customWidth="1"/>
    <col min="23" max="24" width="29.375" style="69" customWidth="1"/>
    <col min="25" max="30" width="25.125" style="69" customWidth="1"/>
    <col min="31" max="42" width="20.5" style="69" bestFit="1" customWidth="1"/>
    <col min="43" max="44" width="20.5" style="69" customWidth="1"/>
    <col min="45" max="45" width="71" style="63" customWidth="1"/>
    <col min="46" max="46" width="48" style="63" bestFit="1" customWidth="1"/>
    <col min="47" max="16384" width="9.375" style="63"/>
  </cols>
  <sheetData>
    <row r="1" spans="1:45" s="60" customFormat="1" ht="46.5" customHeight="1">
      <c r="A1" s="724" t="s">
        <v>1000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4"/>
      <c r="AB1" s="724"/>
      <c r="AC1" s="724"/>
      <c r="AD1" s="724"/>
      <c r="AE1" s="724"/>
      <c r="AF1" s="724"/>
      <c r="AG1" s="724"/>
      <c r="AH1" s="724"/>
      <c r="AI1" s="724"/>
      <c r="AJ1" s="724"/>
      <c r="AK1" s="724"/>
      <c r="AL1" s="724"/>
      <c r="AM1" s="724"/>
      <c r="AN1" s="724"/>
      <c r="AO1" s="724"/>
      <c r="AP1" s="724"/>
      <c r="AQ1" s="724"/>
      <c r="AR1" s="724"/>
      <c r="AS1" s="724"/>
    </row>
    <row r="2" spans="1:45" s="60" customFormat="1" ht="46.5" customHeight="1">
      <c r="A2" s="61"/>
      <c r="B2" s="61"/>
      <c r="C2" s="61"/>
      <c r="D2" s="61"/>
      <c r="E2" s="61"/>
      <c r="F2" s="61"/>
      <c r="G2" s="61"/>
      <c r="H2" s="61"/>
      <c r="I2" s="61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1"/>
    </row>
    <row r="3" spans="1:45" s="60" customFormat="1" ht="32.25" customHeight="1">
      <c r="A3" s="738" t="s">
        <v>447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1"/>
    </row>
    <row r="4" spans="1:45" s="60" customFormat="1" ht="32.25" customHeight="1">
      <c r="A4" s="722" t="s">
        <v>154</v>
      </c>
      <c r="B4" s="722" t="s">
        <v>247</v>
      </c>
      <c r="C4" s="723" t="s">
        <v>251</v>
      </c>
      <c r="D4" s="723" t="s">
        <v>252</v>
      </c>
      <c r="E4" s="752" t="s">
        <v>848</v>
      </c>
      <c r="F4" s="723" t="s">
        <v>253</v>
      </c>
      <c r="G4" s="742" t="s">
        <v>929</v>
      </c>
      <c r="H4" s="743"/>
      <c r="I4" s="744"/>
      <c r="J4" s="725" t="s">
        <v>1012</v>
      </c>
      <c r="K4" s="749" t="s">
        <v>926</v>
      </c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50"/>
      <c r="AD4" s="751"/>
      <c r="AE4" s="748" t="s">
        <v>248</v>
      </c>
      <c r="AF4" s="748"/>
      <c r="AG4" s="748"/>
      <c r="AH4" s="748"/>
      <c r="AI4" s="748"/>
      <c r="AJ4" s="748"/>
      <c r="AK4" s="748"/>
      <c r="AL4" s="748"/>
      <c r="AM4" s="748"/>
      <c r="AN4" s="748"/>
      <c r="AO4" s="748"/>
      <c r="AP4" s="748"/>
      <c r="AQ4" s="748"/>
      <c r="AR4" s="741" t="s">
        <v>962</v>
      </c>
      <c r="AS4" s="722" t="s">
        <v>249</v>
      </c>
    </row>
    <row r="5" spans="1:45" s="62" customFormat="1" ht="193.5" customHeight="1">
      <c r="A5" s="722"/>
      <c r="B5" s="722"/>
      <c r="C5" s="723"/>
      <c r="D5" s="723"/>
      <c r="E5" s="752"/>
      <c r="F5" s="723"/>
      <c r="G5" s="745"/>
      <c r="H5" s="746"/>
      <c r="I5" s="747"/>
      <c r="J5" s="725"/>
      <c r="K5" s="737" t="s">
        <v>931</v>
      </c>
      <c r="L5" s="737"/>
      <c r="M5" s="737" t="s">
        <v>932</v>
      </c>
      <c r="N5" s="737"/>
      <c r="O5" s="737" t="s">
        <v>933</v>
      </c>
      <c r="P5" s="737"/>
      <c r="Q5" s="737" t="s">
        <v>934</v>
      </c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40" t="s">
        <v>8</v>
      </c>
      <c r="AD5" s="741" t="s">
        <v>961</v>
      </c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1"/>
      <c r="AS5" s="722"/>
    </row>
    <row r="6" spans="1:45" s="62" customFormat="1" ht="92.25" customHeight="1">
      <c r="A6" s="722"/>
      <c r="B6" s="722"/>
      <c r="C6" s="723"/>
      <c r="D6" s="723"/>
      <c r="E6" s="752"/>
      <c r="F6" s="723"/>
      <c r="G6" s="644" t="s">
        <v>14</v>
      </c>
      <c r="H6" s="644" t="s">
        <v>15</v>
      </c>
      <c r="I6" s="644" t="s">
        <v>1006</v>
      </c>
      <c r="J6" s="725"/>
      <c r="K6" s="564" t="s">
        <v>79</v>
      </c>
      <c r="L6" s="682" t="s">
        <v>80</v>
      </c>
      <c r="M6" s="564" t="s">
        <v>79</v>
      </c>
      <c r="N6" s="682" t="s">
        <v>80</v>
      </c>
      <c r="O6" s="564" t="s">
        <v>79</v>
      </c>
      <c r="P6" s="682" t="s">
        <v>80</v>
      </c>
      <c r="Q6" s="563" t="s">
        <v>935</v>
      </c>
      <c r="R6" s="683" t="s">
        <v>893</v>
      </c>
      <c r="S6" s="563" t="s">
        <v>936</v>
      </c>
      <c r="T6" s="683" t="s">
        <v>937</v>
      </c>
      <c r="U6" s="563" t="s">
        <v>938</v>
      </c>
      <c r="V6" s="683" t="s">
        <v>939</v>
      </c>
      <c r="W6" s="563" t="s">
        <v>896</v>
      </c>
      <c r="X6" s="683" t="s">
        <v>897</v>
      </c>
      <c r="Y6" s="563" t="s">
        <v>891</v>
      </c>
      <c r="Z6" s="683" t="s">
        <v>892</v>
      </c>
      <c r="AA6" s="563" t="s">
        <v>894</v>
      </c>
      <c r="AB6" s="683" t="s">
        <v>895</v>
      </c>
      <c r="AC6" s="740"/>
      <c r="AD6" s="741"/>
      <c r="AE6" s="564" t="s">
        <v>156</v>
      </c>
      <c r="AF6" s="564" t="s">
        <v>157</v>
      </c>
      <c r="AG6" s="564" t="s">
        <v>158</v>
      </c>
      <c r="AH6" s="564" t="s">
        <v>159</v>
      </c>
      <c r="AI6" s="564" t="s">
        <v>160</v>
      </c>
      <c r="AJ6" s="564" t="s">
        <v>161</v>
      </c>
      <c r="AK6" s="564" t="s">
        <v>162</v>
      </c>
      <c r="AL6" s="564" t="s">
        <v>163</v>
      </c>
      <c r="AM6" s="564" t="s">
        <v>164</v>
      </c>
      <c r="AN6" s="564" t="s">
        <v>165</v>
      </c>
      <c r="AO6" s="564" t="s">
        <v>166</v>
      </c>
      <c r="AP6" s="564" t="s">
        <v>167</v>
      </c>
      <c r="AQ6" s="639" t="s">
        <v>8</v>
      </c>
      <c r="AR6" s="741"/>
      <c r="AS6" s="722"/>
    </row>
    <row r="7" spans="1:45" s="60" customFormat="1">
      <c r="A7" s="46" t="s">
        <v>195</v>
      </c>
      <c r="B7" s="64" t="s">
        <v>255</v>
      </c>
      <c r="C7" s="64" t="s">
        <v>256</v>
      </c>
      <c r="D7" s="64">
        <v>5202010010</v>
      </c>
      <c r="E7" s="64">
        <f>D7</f>
        <v>5202010010</v>
      </c>
      <c r="F7" s="64" t="s">
        <v>256</v>
      </c>
      <c r="G7" s="64"/>
      <c r="H7" s="64"/>
      <c r="I7" s="64"/>
      <c r="J7" s="67">
        <v>136981700</v>
      </c>
      <c r="K7" s="67"/>
      <c r="L7" s="67"/>
      <c r="M7" s="67">
        <v>136981700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>
        <f>SUM(K7:AB7)</f>
        <v>136981700</v>
      </c>
      <c r="AD7" s="492" t="b">
        <f>AC7=J7</f>
        <v>1</v>
      </c>
      <c r="AE7" s="71">
        <v>11415100</v>
      </c>
      <c r="AF7" s="71">
        <v>11415100</v>
      </c>
      <c r="AG7" s="71">
        <v>11415100</v>
      </c>
      <c r="AH7" s="71">
        <v>11415100</v>
      </c>
      <c r="AI7" s="71">
        <v>11415100</v>
      </c>
      <c r="AJ7" s="71">
        <v>11415100</v>
      </c>
      <c r="AK7" s="71">
        <v>11415100</v>
      </c>
      <c r="AL7" s="71">
        <v>11415100</v>
      </c>
      <c r="AM7" s="71">
        <v>11415100</v>
      </c>
      <c r="AN7" s="71">
        <v>11415200</v>
      </c>
      <c r="AO7" s="71">
        <v>11415300</v>
      </c>
      <c r="AP7" s="71">
        <v>11415300</v>
      </c>
      <c r="AQ7" s="67">
        <f>SUM(AE7:AP7)</f>
        <v>136981700</v>
      </c>
      <c r="AR7" s="492" t="b">
        <f t="shared" ref="AR7:AR26" si="0">AQ7=J7</f>
        <v>1</v>
      </c>
      <c r="AS7" s="64" t="s">
        <v>257</v>
      </c>
    </row>
    <row r="8" spans="1:45" s="60" customFormat="1">
      <c r="A8" s="46" t="s">
        <v>195</v>
      </c>
      <c r="B8" s="64" t="s">
        <v>255</v>
      </c>
      <c r="C8" s="64" t="s">
        <v>256</v>
      </c>
      <c r="D8" s="64">
        <v>5202010010</v>
      </c>
      <c r="E8" s="64">
        <f t="shared" ref="E8:E26" si="1">D8</f>
        <v>5202010010</v>
      </c>
      <c r="F8" s="64" t="s">
        <v>256</v>
      </c>
      <c r="G8" s="64"/>
      <c r="H8" s="64"/>
      <c r="I8" s="64"/>
      <c r="J8" s="67">
        <v>388500</v>
      </c>
      <c r="K8" s="67"/>
      <c r="L8" s="67"/>
      <c r="M8" s="67">
        <v>388500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>
        <f t="shared" ref="AC8:AC26" si="2">SUM(K8:AB8)</f>
        <v>388500</v>
      </c>
      <c r="AD8" s="492" t="b">
        <f t="shared" ref="AD8:AD26" si="3">AC8=J8</f>
        <v>1</v>
      </c>
      <c r="AE8" s="71">
        <v>32300</v>
      </c>
      <c r="AF8" s="71">
        <v>32300</v>
      </c>
      <c r="AG8" s="71">
        <v>32300</v>
      </c>
      <c r="AH8" s="71">
        <v>32400</v>
      </c>
      <c r="AI8" s="71">
        <v>32400</v>
      </c>
      <c r="AJ8" s="71">
        <v>32400</v>
      </c>
      <c r="AK8" s="71">
        <v>32400</v>
      </c>
      <c r="AL8" s="71">
        <v>32400</v>
      </c>
      <c r="AM8" s="71">
        <v>32400</v>
      </c>
      <c r="AN8" s="71">
        <v>32400</v>
      </c>
      <c r="AO8" s="71">
        <v>32400</v>
      </c>
      <c r="AP8" s="71">
        <v>32400</v>
      </c>
      <c r="AQ8" s="67">
        <f t="shared" ref="AQ8:AQ11" si="4">SUM(AE8:AP8)</f>
        <v>388500</v>
      </c>
      <c r="AR8" s="492" t="b">
        <f t="shared" si="0"/>
        <v>1</v>
      </c>
      <c r="AS8" s="64" t="s">
        <v>258</v>
      </c>
    </row>
    <row r="9" spans="1:45" s="60" customFormat="1">
      <c r="A9" s="46" t="s">
        <v>195</v>
      </c>
      <c r="B9" s="64" t="s">
        <v>255</v>
      </c>
      <c r="C9" s="64" t="s">
        <v>256</v>
      </c>
      <c r="D9" s="64">
        <v>5202010010</v>
      </c>
      <c r="E9" s="64">
        <f t="shared" si="1"/>
        <v>5202010010</v>
      </c>
      <c r="F9" s="64" t="s">
        <v>256</v>
      </c>
      <c r="G9" s="64"/>
      <c r="H9" s="64"/>
      <c r="I9" s="64"/>
      <c r="J9" s="67">
        <v>15004900</v>
      </c>
      <c r="K9" s="67"/>
      <c r="L9" s="67"/>
      <c r="M9" s="67">
        <v>15004900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>
        <f t="shared" si="2"/>
        <v>15004900</v>
      </c>
      <c r="AD9" s="492" t="b">
        <f t="shared" si="3"/>
        <v>1</v>
      </c>
      <c r="AE9" s="71">
        <v>1250400</v>
      </c>
      <c r="AF9" s="71">
        <v>1250400</v>
      </c>
      <c r="AG9" s="71">
        <v>1250400</v>
      </c>
      <c r="AH9" s="71">
        <v>1250400</v>
      </c>
      <c r="AI9" s="71">
        <v>1250400</v>
      </c>
      <c r="AJ9" s="71">
        <v>1250400</v>
      </c>
      <c r="AK9" s="71">
        <v>1250400</v>
      </c>
      <c r="AL9" s="71">
        <v>1250400</v>
      </c>
      <c r="AM9" s="71">
        <v>1250400</v>
      </c>
      <c r="AN9" s="71">
        <v>1250400</v>
      </c>
      <c r="AO9" s="71">
        <v>1250400</v>
      </c>
      <c r="AP9" s="71">
        <v>1250500</v>
      </c>
      <c r="AQ9" s="67">
        <f t="shared" si="4"/>
        <v>15004900</v>
      </c>
      <c r="AR9" s="492" t="b">
        <f t="shared" si="0"/>
        <v>1</v>
      </c>
      <c r="AS9" s="64" t="s">
        <v>259</v>
      </c>
    </row>
    <row r="10" spans="1:45" s="60" customFormat="1">
      <c r="A10" s="46" t="s">
        <v>195</v>
      </c>
      <c r="B10" s="64" t="s">
        <v>255</v>
      </c>
      <c r="C10" s="64" t="s">
        <v>256</v>
      </c>
      <c r="D10" s="64">
        <v>5202010010</v>
      </c>
      <c r="E10" s="64">
        <f t="shared" si="1"/>
        <v>5202010010</v>
      </c>
      <c r="F10" s="64" t="s">
        <v>256</v>
      </c>
      <c r="G10" s="64"/>
      <c r="H10" s="64"/>
      <c r="I10" s="64"/>
      <c r="J10" s="67">
        <v>550500</v>
      </c>
      <c r="K10" s="67"/>
      <c r="L10" s="67"/>
      <c r="M10" s="67">
        <v>550500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>
        <f t="shared" si="2"/>
        <v>550500</v>
      </c>
      <c r="AD10" s="492" t="b">
        <f t="shared" si="3"/>
        <v>1</v>
      </c>
      <c r="AE10" s="71">
        <v>45800</v>
      </c>
      <c r="AF10" s="71">
        <v>45800</v>
      </c>
      <c r="AG10" s="71">
        <v>45800</v>
      </c>
      <c r="AH10" s="71">
        <v>45900</v>
      </c>
      <c r="AI10" s="71">
        <v>45900</v>
      </c>
      <c r="AJ10" s="71">
        <v>45900</v>
      </c>
      <c r="AK10" s="71">
        <v>45900</v>
      </c>
      <c r="AL10" s="71">
        <v>45900</v>
      </c>
      <c r="AM10" s="71">
        <v>45900</v>
      </c>
      <c r="AN10" s="71">
        <v>45900</v>
      </c>
      <c r="AO10" s="71">
        <v>45900</v>
      </c>
      <c r="AP10" s="71">
        <v>45900</v>
      </c>
      <c r="AQ10" s="67">
        <f t="shared" si="4"/>
        <v>550500</v>
      </c>
      <c r="AR10" s="492" t="b">
        <f t="shared" si="0"/>
        <v>1</v>
      </c>
      <c r="AS10" s="64" t="s">
        <v>260</v>
      </c>
    </row>
    <row r="11" spans="1:45" s="60" customFormat="1">
      <c r="A11" s="46" t="s">
        <v>195</v>
      </c>
      <c r="B11" s="64" t="s">
        <v>255</v>
      </c>
      <c r="C11" s="64" t="s">
        <v>256</v>
      </c>
      <c r="D11" s="64">
        <v>5202010010</v>
      </c>
      <c r="E11" s="64">
        <f t="shared" si="1"/>
        <v>5202010010</v>
      </c>
      <c r="F11" s="64" t="s">
        <v>256</v>
      </c>
      <c r="G11" s="64"/>
      <c r="H11" s="64"/>
      <c r="I11" s="64"/>
      <c r="J11" s="67">
        <v>6044100</v>
      </c>
      <c r="K11" s="67"/>
      <c r="L11" s="67"/>
      <c r="M11" s="67">
        <v>6044100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>
        <f t="shared" si="2"/>
        <v>6044100</v>
      </c>
      <c r="AD11" s="492" t="b">
        <f t="shared" si="3"/>
        <v>1</v>
      </c>
      <c r="AE11" s="71">
        <v>503600</v>
      </c>
      <c r="AF11" s="71">
        <v>503600</v>
      </c>
      <c r="AG11" s="71">
        <v>503600</v>
      </c>
      <c r="AH11" s="71">
        <v>503700</v>
      </c>
      <c r="AI11" s="71">
        <v>503700</v>
      </c>
      <c r="AJ11" s="71">
        <v>503700</v>
      </c>
      <c r="AK11" s="71">
        <v>503700</v>
      </c>
      <c r="AL11" s="71">
        <v>503700</v>
      </c>
      <c r="AM11" s="71">
        <v>503700</v>
      </c>
      <c r="AN11" s="71">
        <v>503700</v>
      </c>
      <c r="AO11" s="71">
        <v>503700</v>
      </c>
      <c r="AP11" s="71">
        <v>503700</v>
      </c>
      <c r="AQ11" s="67">
        <f t="shared" si="4"/>
        <v>6044100</v>
      </c>
      <c r="AR11" s="492" t="b">
        <f t="shared" si="0"/>
        <v>1</v>
      </c>
      <c r="AS11" s="64" t="s">
        <v>261</v>
      </c>
    </row>
    <row r="12" spans="1:45" s="60" customFormat="1">
      <c r="A12" s="46"/>
      <c r="B12" s="64"/>
      <c r="C12" s="64"/>
      <c r="D12" s="64"/>
      <c r="E12" s="64"/>
      <c r="F12" s="64"/>
      <c r="G12" s="64"/>
      <c r="H12" s="64"/>
      <c r="I12" s="64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>
        <f t="shared" si="2"/>
        <v>0</v>
      </c>
      <c r="AD12" s="492" t="b">
        <f t="shared" si="3"/>
        <v>1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492" t="b">
        <f t="shared" si="0"/>
        <v>1</v>
      </c>
      <c r="AS12" s="64"/>
    </row>
    <row r="13" spans="1:45" s="60" customFormat="1" ht="54">
      <c r="A13" s="46" t="s">
        <v>206</v>
      </c>
      <c r="B13" s="64" t="s">
        <v>269</v>
      </c>
      <c r="C13" s="64" t="s">
        <v>270</v>
      </c>
      <c r="D13" s="64">
        <v>5304020010</v>
      </c>
      <c r="E13" s="64">
        <f t="shared" si="1"/>
        <v>5304020010</v>
      </c>
      <c r="F13" s="64" t="s">
        <v>262</v>
      </c>
      <c r="G13" s="64"/>
      <c r="H13" s="64"/>
      <c r="I13" s="64"/>
      <c r="J13" s="67">
        <v>150000000</v>
      </c>
      <c r="K13" s="67"/>
      <c r="L13" s="67"/>
      <c r="M13" s="67"/>
      <c r="N13" s="67"/>
      <c r="O13" s="67">
        <v>150000000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>
        <f t="shared" si="2"/>
        <v>150000000</v>
      </c>
      <c r="AD13" s="492" t="b">
        <f t="shared" si="3"/>
        <v>1</v>
      </c>
      <c r="AE13" s="67">
        <v>12500000</v>
      </c>
      <c r="AF13" s="67">
        <v>12500000</v>
      </c>
      <c r="AG13" s="67">
        <v>12500000</v>
      </c>
      <c r="AH13" s="67">
        <v>12500000</v>
      </c>
      <c r="AI13" s="67">
        <v>12500000</v>
      </c>
      <c r="AJ13" s="67">
        <v>12500000</v>
      </c>
      <c r="AK13" s="67">
        <v>12500000</v>
      </c>
      <c r="AL13" s="67">
        <v>12500000</v>
      </c>
      <c r="AM13" s="67">
        <v>12500000</v>
      </c>
      <c r="AN13" s="67">
        <v>12500000</v>
      </c>
      <c r="AO13" s="67">
        <v>12500000</v>
      </c>
      <c r="AP13" s="67">
        <v>12500000</v>
      </c>
      <c r="AQ13" s="67">
        <f t="shared" ref="AQ13:AQ18" si="5">SUM(AE13:AP13)</f>
        <v>150000000</v>
      </c>
      <c r="AR13" s="492" t="b">
        <f t="shared" si="0"/>
        <v>1</v>
      </c>
      <c r="AS13" s="74" t="s">
        <v>268</v>
      </c>
    </row>
    <row r="14" spans="1:45" s="60" customFormat="1" ht="54">
      <c r="A14" s="46" t="s">
        <v>206</v>
      </c>
      <c r="B14" s="64" t="s">
        <v>269</v>
      </c>
      <c r="C14" s="64" t="s">
        <v>270</v>
      </c>
      <c r="D14" s="64">
        <v>5304020020</v>
      </c>
      <c r="E14" s="64">
        <f t="shared" si="1"/>
        <v>5304020020</v>
      </c>
      <c r="F14" s="64" t="s">
        <v>263</v>
      </c>
      <c r="G14" s="64"/>
      <c r="H14" s="64"/>
      <c r="I14" s="64"/>
      <c r="J14" s="67">
        <v>6600000</v>
      </c>
      <c r="K14" s="67"/>
      <c r="L14" s="67"/>
      <c r="M14" s="67"/>
      <c r="N14" s="67"/>
      <c r="O14" s="67">
        <v>6600000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>
        <f t="shared" si="2"/>
        <v>6600000</v>
      </c>
      <c r="AD14" s="492" t="b">
        <f t="shared" si="3"/>
        <v>1</v>
      </c>
      <c r="AE14" s="67">
        <v>550000</v>
      </c>
      <c r="AF14" s="67">
        <v>550000</v>
      </c>
      <c r="AG14" s="67">
        <v>550000</v>
      </c>
      <c r="AH14" s="67">
        <v>550000</v>
      </c>
      <c r="AI14" s="67">
        <v>550000</v>
      </c>
      <c r="AJ14" s="67">
        <v>550000</v>
      </c>
      <c r="AK14" s="67">
        <v>550000</v>
      </c>
      <c r="AL14" s="67">
        <v>550000</v>
      </c>
      <c r="AM14" s="67">
        <v>550000</v>
      </c>
      <c r="AN14" s="67">
        <v>550000</v>
      </c>
      <c r="AO14" s="67">
        <v>550000</v>
      </c>
      <c r="AP14" s="67">
        <v>550000</v>
      </c>
      <c r="AQ14" s="67">
        <f t="shared" si="5"/>
        <v>6600000</v>
      </c>
      <c r="AR14" s="492" t="b">
        <f t="shared" si="0"/>
        <v>1</v>
      </c>
      <c r="AS14" s="74" t="s">
        <v>268</v>
      </c>
    </row>
    <row r="15" spans="1:45" s="60" customFormat="1" ht="54">
      <c r="A15" s="46" t="s">
        <v>206</v>
      </c>
      <c r="B15" s="64" t="s">
        <v>269</v>
      </c>
      <c r="C15" s="64" t="s">
        <v>270</v>
      </c>
      <c r="D15" s="64">
        <v>5304020030</v>
      </c>
      <c r="E15" s="64">
        <f t="shared" si="1"/>
        <v>5304020030</v>
      </c>
      <c r="F15" s="64" t="s">
        <v>264</v>
      </c>
      <c r="G15" s="64"/>
      <c r="H15" s="64"/>
      <c r="I15" s="64"/>
      <c r="J15" s="67">
        <v>3248000</v>
      </c>
      <c r="K15" s="67"/>
      <c r="L15" s="67"/>
      <c r="M15" s="67"/>
      <c r="N15" s="67"/>
      <c r="O15" s="67">
        <v>3248000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>
        <f t="shared" si="2"/>
        <v>3248000</v>
      </c>
      <c r="AD15" s="492" t="b">
        <f t="shared" si="3"/>
        <v>1</v>
      </c>
      <c r="AE15" s="67">
        <v>270700</v>
      </c>
      <c r="AF15" s="67">
        <v>270700</v>
      </c>
      <c r="AG15" s="67">
        <v>270700</v>
      </c>
      <c r="AH15" s="67">
        <v>270700</v>
      </c>
      <c r="AI15" s="67">
        <v>270700</v>
      </c>
      <c r="AJ15" s="67">
        <v>270700</v>
      </c>
      <c r="AK15" s="67">
        <v>270700</v>
      </c>
      <c r="AL15" s="67">
        <v>270700</v>
      </c>
      <c r="AM15" s="67">
        <v>270600</v>
      </c>
      <c r="AN15" s="67">
        <v>270600</v>
      </c>
      <c r="AO15" s="67">
        <v>270600</v>
      </c>
      <c r="AP15" s="67">
        <v>270600</v>
      </c>
      <c r="AQ15" s="67">
        <f t="shared" si="5"/>
        <v>3248000</v>
      </c>
      <c r="AR15" s="492" t="b">
        <f t="shared" si="0"/>
        <v>1</v>
      </c>
      <c r="AS15" s="74" t="s">
        <v>268</v>
      </c>
    </row>
    <row r="16" spans="1:45" s="60" customFormat="1" ht="54">
      <c r="A16" s="46" t="s">
        <v>206</v>
      </c>
      <c r="B16" s="64" t="s">
        <v>269</v>
      </c>
      <c r="C16" s="64" t="s">
        <v>270</v>
      </c>
      <c r="D16" s="64">
        <v>5304020040</v>
      </c>
      <c r="E16" s="64">
        <f t="shared" si="1"/>
        <v>5304020040</v>
      </c>
      <c r="F16" s="64" t="s">
        <v>265</v>
      </c>
      <c r="G16" s="64"/>
      <c r="H16" s="64"/>
      <c r="I16" s="64"/>
      <c r="J16" s="67">
        <v>823000</v>
      </c>
      <c r="K16" s="67"/>
      <c r="L16" s="67"/>
      <c r="M16" s="67"/>
      <c r="N16" s="67"/>
      <c r="O16" s="67">
        <v>823000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>
        <f t="shared" si="2"/>
        <v>823000</v>
      </c>
      <c r="AD16" s="492" t="b">
        <f t="shared" si="3"/>
        <v>1</v>
      </c>
      <c r="AE16" s="67">
        <v>68600</v>
      </c>
      <c r="AF16" s="67">
        <v>68600</v>
      </c>
      <c r="AG16" s="67">
        <v>68600</v>
      </c>
      <c r="AH16" s="67">
        <v>68600</v>
      </c>
      <c r="AI16" s="67">
        <v>68600</v>
      </c>
      <c r="AJ16" s="67">
        <v>68600</v>
      </c>
      <c r="AK16" s="67">
        <v>68600</v>
      </c>
      <c r="AL16" s="67">
        <v>68600</v>
      </c>
      <c r="AM16" s="67">
        <v>68600</v>
      </c>
      <c r="AN16" s="67">
        <v>68600</v>
      </c>
      <c r="AO16" s="67">
        <v>68500</v>
      </c>
      <c r="AP16" s="67">
        <v>68500</v>
      </c>
      <c r="AQ16" s="67">
        <f t="shared" si="5"/>
        <v>823000</v>
      </c>
      <c r="AR16" s="492" t="b">
        <f t="shared" si="0"/>
        <v>1</v>
      </c>
      <c r="AS16" s="74" t="s">
        <v>268</v>
      </c>
    </row>
    <row r="17" spans="1:52" ht="57">
      <c r="A17" s="46" t="s">
        <v>206</v>
      </c>
      <c r="B17" s="64" t="s">
        <v>269</v>
      </c>
      <c r="C17" s="64" t="s">
        <v>270</v>
      </c>
      <c r="D17" s="72">
        <v>5304020060</v>
      </c>
      <c r="E17" s="64">
        <f t="shared" si="1"/>
        <v>5304020060</v>
      </c>
      <c r="F17" s="72" t="s">
        <v>266</v>
      </c>
      <c r="G17" s="72"/>
      <c r="H17" s="72"/>
      <c r="I17" s="72"/>
      <c r="J17" s="73">
        <v>841000</v>
      </c>
      <c r="K17" s="73"/>
      <c r="L17" s="73"/>
      <c r="M17" s="73"/>
      <c r="N17" s="73"/>
      <c r="O17" s="73">
        <v>841000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7">
        <f t="shared" si="2"/>
        <v>841000</v>
      </c>
      <c r="AD17" s="492" t="b">
        <f t="shared" si="3"/>
        <v>1</v>
      </c>
      <c r="AE17" s="73">
        <v>70100</v>
      </c>
      <c r="AF17" s="73">
        <v>70100</v>
      </c>
      <c r="AG17" s="73">
        <v>70100</v>
      </c>
      <c r="AH17" s="73">
        <v>70100</v>
      </c>
      <c r="AI17" s="73">
        <v>70100</v>
      </c>
      <c r="AJ17" s="73">
        <v>70100</v>
      </c>
      <c r="AK17" s="73">
        <v>70100</v>
      </c>
      <c r="AL17" s="73">
        <v>70100</v>
      </c>
      <c r="AM17" s="73">
        <v>70100</v>
      </c>
      <c r="AN17" s="73">
        <v>70100</v>
      </c>
      <c r="AO17" s="73">
        <v>70000</v>
      </c>
      <c r="AP17" s="73">
        <v>70000</v>
      </c>
      <c r="AQ17" s="67">
        <f t="shared" si="5"/>
        <v>841000</v>
      </c>
      <c r="AR17" s="492" t="b">
        <f t="shared" si="0"/>
        <v>1</v>
      </c>
      <c r="AS17" s="74" t="s">
        <v>268</v>
      </c>
      <c r="AU17" s="496"/>
      <c r="AV17" s="497"/>
      <c r="AW17" s="496"/>
      <c r="AX17" s="496"/>
      <c r="AY17" s="496"/>
      <c r="AZ17" s="496"/>
    </row>
    <row r="18" spans="1:52" ht="54">
      <c r="A18" s="46" t="s">
        <v>206</v>
      </c>
      <c r="B18" s="64" t="s">
        <v>269</v>
      </c>
      <c r="C18" s="64" t="s">
        <v>270</v>
      </c>
      <c r="D18" s="72">
        <v>5304020070</v>
      </c>
      <c r="E18" s="64">
        <f t="shared" si="1"/>
        <v>5304020070</v>
      </c>
      <c r="F18" s="72" t="s">
        <v>267</v>
      </c>
      <c r="G18" s="72"/>
      <c r="H18" s="72"/>
      <c r="I18" s="72"/>
      <c r="J18" s="73">
        <v>2863000</v>
      </c>
      <c r="K18" s="73"/>
      <c r="L18" s="73"/>
      <c r="M18" s="73"/>
      <c r="N18" s="73"/>
      <c r="O18" s="73">
        <v>2863000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7">
        <f t="shared" si="2"/>
        <v>2863000</v>
      </c>
      <c r="AD18" s="492" t="b">
        <f t="shared" si="3"/>
        <v>1</v>
      </c>
      <c r="AE18" s="73">
        <v>238600</v>
      </c>
      <c r="AF18" s="73">
        <v>238600</v>
      </c>
      <c r="AG18" s="73">
        <v>238600</v>
      </c>
      <c r="AH18" s="73">
        <v>238600</v>
      </c>
      <c r="AI18" s="73">
        <v>238600</v>
      </c>
      <c r="AJ18" s="73">
        <v>238600</v>
      </c>
      <c r="AK18" s="73">
        <v>238600</v>
      </c>
      <c r="AL18" s="73">
        <v>238600</v>
      </c>
      <c r="AM18" s="73">
        <v>238600</v>
      </c>
      <c r="AN18" s="73">
        <v>238600</v>
      </c>
      <c r="AO18" s="73">
        <v>238500</v>
      </c>
      <c r="AP18" s="73">
        <v>238500</v>
      </c>
      <c r="AQ18" s="67">
        <f t="shared" si="5"/>
        <v>2863000</v>
      </c>
      <c r="AR18" s="492" t="b">
        <f t="shared" si="0"/>
        <v>1</v>
      </c>
      <c r="AS18" s="74" t="s">
        <v>268</v>
      </c>
      <c r="AU18" s="496"/>
      <c r="AV18" s="496"/>
      <c r="AW18" s="496"/>
      <c r="AX18" s="496"/>
      <c r="AY18" s="496"/>
      <c r="AZ18" s="496"/>
    </row>
    <row r="19" spans="1:52" ht="36">
      <c r="A19" s="72"/>
      <c r="B19" s="72"/>
      <c r="C19" s="72"/>
      <c r="D19" s="72"/>
      <c r="E19" s="64"/>
      <c r="F19" s="72"/>
      <c r="G19" s="72"/>
      <c r="H19" s="72"/>
      <c r="I19" s="72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>
        <f t="shared" si="2"/>
        <v>0</v>
      </c>
      <c r="AD19" s="492" t="b">
        <f t="shared" si="3"/>
        <v>1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492" t="b">
        <f t="shared" si="0"/>
        <v>1</v>
      </c>
      <c r="AS19" s="72"/>
      <c r="AU19" s="496"/>
      <c r="AV19" s="497"/>
      <c r="AW19" s="496"/>
      <c r="AX19" s="496"/>
      <c r="AY19" s="496"/>
      <c r="AZ19" s="496"/>
    </row>
    <row r="20" spans="1:52">
      <c r="A20" s="46" t="s">
        <v>206</v>
      </c>
      <c r="B20" s="72" t="s">
        <v>271</v>
      </c>
      <c r="C20" s="72" t="s">
        <v>272</v>
      </c>
      <c r="D20" s="72">
        <v>1503100010</v>
      </c>
      <c r="E20" s="64">
        <f t="shared" si="1"/>
        <v>1503100010</v>
      </c>
      <c r="F20" s="72" t="s">
        <v>119</v>
      </c>
      <c r="G20" s="72"/>
      <c r="H20" s="72"/>
      <c r="I20" s="72"/>
      <c r="J20" s="73">
        <v>5410400</v>
      </c>
      <c r="K20" s="73"/>
      <c r="L20" s="73"/>
      <c r="M20" s="73"/>
      <c r="N20" s="73"/>
      <c r="O20" s="73"/>
      <c r="P20" s="73">
        <v>5410400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7">
        <f t="shared" si="2"/>
        <v>5410400</v>
      </c>
      <c r="AD20" s="492" t="b">
        <f t="shared" si="3"/>
        <v>1</v>
      </c>
      <c r="AE20" s="73">
        <v>310000</v>
      </c>
      <c r="AF20" s="73">
        <v>2560700</v>
      </c>
      <c r="AG20" s="73">
        <v>2539700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67">
        <f t="shared" ref="AQ20:AQ26" si="6">SUM(AE20:AP20)</f>
        <v>5410400</v>
      </c>
      <c r="AR20" s="492" t="b">
        <f t="shared" si="0"/>
        <v>1</v>
      </c>
      <c r="AS20" s="64"/>
    </row>
    <row r="21" spans="1:52">
      <c r="A21" s="46" t="s">
        <v>206</v>
      </c>
      <c r="B21" s="72" t="s">
        <v>271</v>
      </c>
      <c r="C21" s="72" t="s">
        <v>272</v>
      </c>
      <c r="D21" s="72">
        <v>1503010010</v>
      </c>
      <c r="E21" s="64">
        <f t="shared" si="1"/>
        <v>1503010010</v>
      </c>
      <c r="F21" s="72" t="s">
        <v>131</v>
      </c>
      <c r="G21" s="72"/>
      <c r="H21" s="72"/>
      <c r="I21" s="72"/>
      <c r="J21" s="73">
        <v>390000</v>
      </c>
      <c r="K21" s="73"/>
      <c r="L21" s="73"/>
      <c r="M21" s="73"/>
      <c r="N21" s="73"/>
      <c r="O21" s="73"/>
      <c r="P21" s="73">
        <v>390000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7">
        <f t="shared" si="2"/>
        <v>390000</v>
      </c>
      <c r="AD21" s="492" t="b">
        <f t="shared" si="3"/>
        <v>1</v>
      </c>
      <c r="AE21" s="73">
        <v>180000</v>
      </c>
      <c r="AF21" s="73">
        <v>150000</v>
      </c>
      <c r="AG21" s="73">
        <v>60000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67">
        <f t="shared" si="6"/>
        <v>390000</v>
      </c>
      <c r="AR21" s="492" t="b">
        <f t="shared" si="0"/>
        <v>1</v>
      </c>
      <c r="AS21" s="72"/>
    </row>
    <row r="22" spans="1:52">
      <c r="A22" s="46" t="s">
        <v>206</v>
      </c>
      <c r="B22" s="72" t="s">
        <v>271</v>
      </c>
      <c r="C22" s="72" t="s">
        <v>273</v>
      </c>
      <c r="D22" s="72">
        <v>1502010040</v>
      </c>
      <c r="E22" s="64">
        <f t="shared" si="1"/>
        <v>1502010040</v>
      </c>
      <c r="F22" s="72" t="s">
        <v>274</v>
      </c>
      <c r="G22" s="72"/>
      <c r="H22" s="72"/>
      <c r="I22" s="72"/>
      <c r="J22" s="73">
        <v>5500000</v>
      </c>
      <c r="K22" s="73"/>
      <c r="L22" s="73"/>
      <c r="M22" s="73"/>
      <c r="N22" s="73"/>
      <c r="O22" s="73"/>
      <c r="P22" s="73">
        <v>5500000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7">
        <f t="shared" si="2"/>
        <v>5500000</v>
      </c>
      <c r="AD22" s="492" t="b">
        <f t="shared" si="3"/>
        <v>1</v>
      </c>
      <c r="AE22" s="73"/>
      <c r="AF22" s="73"/>
      <c r="AG22" s="73"/>
      <c r="AH22" s="73"/>
      <c r="AI22" s="73"/>
      <c r="AJ22" s="73"/>
      <c r="AK22" s="73"/>
      <c r="AL22" s="73">
        <v>5500000</v>
      </c>
      <c r="AM22" s="73"/>
      <c r="AN22" s="73"/>
      <c r="AO22" s="73"/>
      <c r="AP22" s="73"/>
      <c r="AQ22" s="67">
        <f t="shared" si="6"/>
        <v>5500000</v>
      </c>
      <c r="AR22" s="492" t="b">
        <f t="shared" si="0"/>
        <v>1</v>
      </c>
      <c r="AS22" s="64"/>
    </row>
    <row r="23" spans="1:52">
      <c r="A23" s="72"/>
      <c r="B23" s="72"/>
      <c r="C23" s="72"/>
      <c r="D23" s="72"/>
      <c r="E23" s="64"/>
      <c r="F23" s="72"/>
      <c r="G23" s="72"/>
      <c r="H23" s="72"/>
      <c r="I23" s="72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7">
        <f t="shared" si="2"/>
        <v>0</v>
      </c>
      <c r="AD23" s="492" t="b">
        <f t="shared" si="3"/>
        <v>1</v>
      </c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7">
        <f t="shared" si="6"/>
        <v>0</v>
      </c>
      <c r="AR23" s="492" t="b">
        <f t="shared" si="0"/>
        <v>1</v>
      </c>
      <c r="AS23" s="72"/>
    </row>
    <row r="24" spans="1:52">
      <c r="A24" s="46" t="s">
        <v>213</v>
      </c>
      <c r="B24" s="72" t="s">
        <v>277</v>
      </c>
      <c r="C24" s="72" t="s">
        <v>277</v>
      </c>
      <c r="D24" s="72">
        <v>5204020050</v>
      </c>
      <c r="E24" s="64">
        <f t="shared" si="1"/>
        <v>5204020050</v>
      </c>
      <c r="F24" s="72" t="s">
        <v>275</v>
      </c>
      <c r="G24" s="72"/>
      <c r="H24" s="72"/>
      <c r="I24" s="72"/>
      <c r="J24" s="73">
        <v>10000</v>
      </c>
      <c r="K24" s="73"/>
      <c r="L24" s="73"/>
      <c r="M24" s="73"/>
      <c r="N24" s="73"/>
      <c r="O24" s="73">
        <v>10000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7">
        <f t="shared" si="2"/>
        <v>10000</v>
      </c>
      <c r="AD24" s="492" t="b">
        <f t="shared" si="3"/>
        <v>1</v>
      </c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67">
        <f t="shared" si="6"/>
        <v>0</v>
      </c>
      <c r="AR24" s="492" t="b">
        <f t="shared" si="0"/>
        <v>0</v>
      </c>
      <c r="AS24" s="72"/>
    </row>
    <row r="25" spans="1:52">
      <c r="A25" s="46" t="s">
        <v>213</v>
      </c>
      <c r="B25" s="72" t="s">
        <v>277</v>
      </c>
      <c r="C25" s="72" t="s">
        <v>277</v>
      </c>
      <c r="D25" s="72">
        <v>5204020060</v>
      </c>
      <c r="E25" s="64">
        <f t="shared" si="1"/>
        <v>5204020060</v>
      </c>
      <c r="F25" s="72" t="s">
        <v>276</v>
      </c>
      <c r="G25" s="72"/>
      <c r="H25" s="72"/>
      <c r="I25" s="72"/>
      <c r="J25" s="73">
        <v>10000</v>
      </c>
      <c r="K25" s="73"/>
      <c r="L25" s="73"/>
      <c r="M25" s="73"/>
      <c r="N25" s="73"/>
      <c r="O25" s="73">
        <v>10000</v>
      </c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7">
        <f t="shared" si="2"/>
        <v>10000</v>
      </c>
      <c r="AD25" s="492" t="b">
        <f t="shared" si="3"/>
        <v>1</v>
      </c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67">
        <f t="shared" si="6"/>
        <v>0</v>
      </c>
      <c r="AR25" s="492" t="b">
        <f t="shared" si="0"/>
        <v>0</v>
      </c>
      <c r="AS25" s="72"/>
    </row>
    <row r="26" spans="1:52">
      <c r="A26" s="46" t="s">
        <v>213</v>
      </c>
      <c r="B26" s="72" t="s">
        <v>277</v>
      </c>
      <c r="C26" s="72" t="s">
        <v>277</v>
      </c>
      <c r="D26" s="72">
        <v>5502059990</v>
      </c>
      <c r="E26" s="64">
        <f t="shared" si="1"/>
        <v>5502059990</v>
      </c>
      <c r="F26" s="72" t="s">
        <v>286</v>
      </c>
      <c r="G26" s="72"/>
      <c r="H26" s="72"/>
      <c r="I26" s="72"/>
      <c r="J26" s="73">
        <v>1206000</v>
      </c>
      <c r="K26" s="73"/>
      <c r="L26" s="73"/>
      <c r="M26" s="73"/>
      <c r="N26" s="73"/>
      <c r="O26" s="73"/>
      <c r="P26" s="73">
        <v>1206000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7">
        <f t="shared" si="2"/>
        <v>1206000</v>
      </c>
      <c r="AD26" s="492" t="b">
        <f t="shared" si="3"/>
        <v>1</v>
      </c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67">
        <f t="shared" si="6"/>
        <v>0</v>
      </c>
      <c r="AR26" s="492" t="b">
        <f t="shared" si="0"/>
        <v>0</v>
      </c>
      <c r="AS26" s="72"/>
    </row>
    <row r="27" spans="1:52" ht="53.4">
      <c r="A27" s="537" t="s">
        <v>857</v>
      </c>
    </row>
  </sheetData>
  <autoFilter ref="A6:AZ6" xr:uid="{00000000-0009-0000-0000-000007000000}"/>
  <mergeCells count="20">
    <mergeCell ref="A1:AS1"/>
    <mergeCell ref="K5:L5"/>
    <mergeCell ref="M5:N5"/>
    <mergeCell ref="O5:P5"/>
    <mergeCell ref="A3:L3"/>
    <mergeCell ref="A4:A6"/>
    <mergeCell ref="B4:B6"/>
    <mergeCell ref="C4:C6"/>
    <mergeCell ref="D4:D6"/>
    <mergeCell ref="E4:E6"/>
    <mergeCell ref="F4:F6"/>
    <mergeCell ref="J4:J6"/>
    <mergeCell ref="G4:I5"/>
    <mergeCell ref="AC5:AC6"/>
    <mergeCell ref="AD5:AD6"/>
    <mergeCell ref="K4:AD4"/>
    <mergeCell ref="AS4:AS6"/>
    <mergeCell ref="AR4:AR6"/>
    <mergeCell ref="AE4:AQ5"/>
    <mergeCell ref="Q5:AB5"/>
  </mergeCells>
  <phoneticPr fontId="116" type="noConversion"/>
  <dataValidations count="1">
    <dataValidation type="list" allowBlank="1" showInputMessage="1" showErrorMessage="1" sqref="A20:A22 A7:A18 A24:A26" xr:uid="{00000000-0002-0000-0700-000000000000}">
      <formula1>Functional_Area_no.4</formula1>
    </dataValidation>
  </dataValidations>
  <printOptions horizontalCentered="1"/>
  <pageMargins left="0" right="0" top="0.35433070866141736" bottom="0" header="0.31496062992125984" footer="0.31496062992125984"/>
  <pageSetup paperSize="9" scale="53" orientation="landscape" verticalDpi="0" r:id="rId1"/>
  <colBreaks count="1" manualBreakCount="1">
    <brk id="45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</sheetPr>
  <dimension ref="A1:CG27"/>
  <sheetViews>
    <sheetView showGridLines="0" view="pageBreakPreview" topLeftCell="BC1" zoomScaleNormal="85" zoomScaleSheetLayoutView="100" workbookViewId="0">
      <selection activeCell="BH8" sqref="BH8"/>
    </sheetView>
  </sheetViews>
  <sheetFormatPr defaultColWidth="12.125" defaultRowHeight="18.600000000000001"/>
  <cols>
    <col min="1" max="1" width="12" style="32" bestFit="1" customWidth="1"/>
    <col min="2" max="2" width="8.375" style="32" bestFit="1" customWidth="1"/>
    <col min="3" max="3" width="11.625" style="32" bestFit="1" customWidth="1"/>
    <col min="4" max="6" width="11.625" style="32" customWidth="1"/>
    <col min="7" max="7" width="13.625" style="32" bestFit="1" customWidth="1"/>
    <col min="8" max="8" width="14" style="32" customWidth="1"/>
    <col min="9" max="9" width="19.5" style="41" bestFit="1" customWidth="1"/>
    <col min="10" max="10" width="20.125" style="32" bestFit="1" customWidth="1"/>
    <col min="11" max="11" width="15.5" style="32" bestFit="1" customWidth="1"/>
    <col min="12" max="12" width="20.5" style="32" customWidth="1"/>
    <col min="13" max="13" width="17.5" style="32" bestFit="1" customWidth="1"/>
    <col min="14" max="14" width="11.5" style="32" bestFit="1" customWidth="1"/>
    <col min="15" max="23" width="10.5" style="32" bestFit="1" customWidth="1"/>
    <col min="24" max="26" width="11" style="32" bestFit="1" customWidth="1"/>
    <col min="27" max="27" width="7.625" style="32" bestFit="1" customWidth="1"/>
    <col min="28" max="28" width="9.5" style="32" bestFit="1" customWidth="1"/>
    <col min="29" max="29" width="14.375" style="32" bestFit="1" customWidth="1"/>
    <col min="30" max="30" width="14.5" style="32" customWidth="1"/>
    <col min="31" max="42" width="10.625" style="32" customWidth="1"/>
    <col min="43" max="43" width="12.875" style="32" customWidth="1"/>
    <col min="44" max="54" width="16.5" style="32" customWidth="1"/>
    <col min="55" max="55" width="24.125" style="32" customWidth="1"/>
    <col min="56" max="56" width="11.5" style="32" customWidth="1"/>
    <col min="57" max="57" width="14.875" style="32" customWidth="1"/>
    <col min="58" max="58" width="16.375" style="32" bestFit="1" customWidth="1"/>
    <col min="59" max="59" width="22.125" style="32" customWidth="1"/>
    <col min="60" max="60" width="17" style="32" bestFit="1" customWidth="1"/>
    <col min="61" max="61" width="15.5" style="32" bestFit="1" customWidth="1"/>
    <col min="62" max="62" width="15.5" style="32" customWidth="1"/>
    <col min="63" max="63" width="15.125" style="32" bestFit="1" customWidth="1"/>
    <col min="64" max="64" width="16.625" style="32" bestFit="1" customWidth="1"/>
    <col min="65" max="65" width="14.5" style="32" bestFit="1" customWidth="1"/>
    <col min="66" max="66" width="17.125" style="32" bestFit="1" customWidth="1"/>
    <col min="67" max="67" width="17.125" style="32" customWidth="1"/>
    <col min="68" max="68" width="19.625" style="32" bestFit="1" customWidth="1"/>
    <col min="69" max="70" width="12.875" style="32" customWidth="1"/>
    <col min="71" max="76" width="19.625" style="32" customWidth="1"/>
    <col min="77" max="77" width="14.875" style="32" bestFit="1" customWidth="1"/>
    <col min="78" max="78" width="19.625" style="32" bestFit="1" customWidth="1"/>
    <col min="79" max="79" width="14.125" style="32" customWidth="1"/>
    <col min="80" max="80" width="8.5" style="32" customWidth="1"/>
    <col min="81" max="81" width="16.5" style="32" bestFit="1" customWidth="1"/>
    <col min="82" max="82" width="11.625" style="32" bestFit="1" customWidth="1"/>
    <col min="83" max="83" width="7" style="32" bestFit="1" customWidth="1"/>
    <col min="84" max="84" width="48" style="32" customWidth="1"/>
    <col min="85" max="16384" width="12.125" style="32"/>
  </cols>
  <sheetData>
    <row r="1" spans="1:85" ht="42">
      <c r="A1" s="648" t="s">
        <v>1017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  <c r="AO1" s="648"/>
      <c r="AP1" s="648"/>
      <c r="AQ1" s="648"/>
      <c r="AR1" s="648"/>
      <c r="AS1" s="648"/>
      <c r="AT1" s="648"/>
      <c r="AU1" s="648"/>
      <c r="AV1" s="648"/>
      <c r="AW1" s="648"/>
      <c r="AX1" s="648"/>
      <c r="AY1" s="648"/>
      <c r="AZ1" s="648"/>
      <c r="BA1" s="648"/>
      <c r="BB1" s="648"/>
      <c r="BC1" s="648"/>
      <c r="BD1" s="648"/>
      <c r="BE1" s="648"/>
      <c r="BF1" s="648"/>
      <c r="BG1" s="648"/>
      <c r="BH1" s="648"/>
      <c r="BI1" s="648"/>
      <c r="BJ1" s="648"/>
      <c r="BK1" s="648"/>
      <c r="BL1" s="648"/>
      <c r="BM1" s="648"/>
      <c r="BN1" s="648"/>
      <c r="BO1" s="648"/>
      <c r="BP1" s="648"/>
      <c r="BQ1" s="648"/>
      <c r="BR1" s="648"/>
      <c r="BS1" s="648"/>
      <c r="BT1" s="648"/>
      <c r="BU1" s="648"/>
      <c r="BV1" s="648"/>
      <c r="BW1" s="648"/>
      <c r="BX1" s="648"/>
      <c r="BY1" s="648"/>
      <c r="BZ1" s="648"/>
      <c r="CA1" s="648"/>
      <c r="CB1" s="648"/>
      <c r="CC1" s="648"/>
      <c r="CD1" s="648"/>
      <c r="CE1" s="648"/>
      <c r="CF1" s="648"/>
      <c r="CG1" s="47"/>
    </row>
    <row r="2" spans="1:85" s="630" customFormat="1" ht="33.6">
      <c r="A2" s="632" t="s">
        <v>941</v>
      </c>
      <c r="I2" s="631"/>
    </row>
    <row r="3" spans="1:85" s="33" customFormat="1" ht="71.25" customHeight="1">
      <c r="A3" s="756" t="s">
        <v>357</v>
      </c>
      <c r="B3" s="757" t="s">
        <v>81</v>
      </c>
      <c r="C3" s="757" t="s">
        <v>82</v>
      </c>
      <c r="D3" s="757" t="s">
        <v>448</v>
      </c>
      <c r="E3" s="757" t="s">
        <v>106</v>
      </c>
      <c r="F3" s="757" t="s">
        <v>107</v>
      </c>
      <c r="G3" s="757" t="s">
        <v>83</v>
      </c>
      <c r="H3" s="757" t="s">
        <v>84</v>
      </c>
      <c r="I3" s="757" t="s">
        <v>85</v>
      </c>
      <c r="J3" s="757" t="s">
        <v>86</v>
      </c>
      <c r="K3" s="757" t="s">
        <v>87</v>
      </c>
      <c r="L3" s="757" t="s">
        <v>88</v>
      </c>
      <c r="M3" s="769" t="s">
        <v>89</v>
      </c>
      <c r="N3" s="769" t="s">
        <v>90</v>
      </c>
      <c r="O3" s="769" t="s">
        <v>91</v>
      </c>
      <c r="P3" s="769" t="s">
        <v>92</v>
      </c>
      <c r="Q3" s="769" t="s">
        <v>93</v>
      </c>
      <c r="R3" s="769" t="s">
        <v>94</v>
      </c>
      <c r="S3" s="769" t="s">
        <v>95</v>
      </c>
      <c r="T3" s="769" t="s">
        <v>96</v>
      </c>
      <c r="U3" s="769" t="s">
        <v>97</v>
      </c>
      <c r="V3" s="769" t="s">
        <v>98</v>
      </c>
      <c r="W3" s="769" t="s">
        <v>99</v>
      </c>
      <c r="X3" s="769" t="s">
        <v>100</v>
      </c>
      <c r="Y3" s="769" t="s">
        <v>101</v>
      </c>
      <c r="Z3" s="769" t="s">
        <v>102</v>
      </c>
      <c r="AA3" s="757" t="s">
        <v>78</v>
      </c>
      <c r="AB3" s="757" t="s">
        <v>151</v>
      </c>
      <c r="AC3" s="757" t="s">
        <v>241</v>
      </c>
      <c r="AD3" s="760" t="s">
        <v>1013</v>
      </c>
      <c r="AE3" s="757" t="s">
        <v>372</v>
      </c>
      <c r="AF3" s="757"/>
      <c r="AG3" s="757"/>
      <c r="AH3" s="757"/>
      <c r="AI3" s="757"/>
      <c r="AJ3" s="757"/>
      <c r="AK3" s="757"/>
      <c r="AL3" s="757"/>
      <c r="AM3" s="757"/>
      <c r="AN3" s="757"/>
      <c r="AO3" s="757"/>
      <c r="AP3" s="757"/>
      <c r="AQ3" s="757"/>
      <c r="AR3" s="757" t="s">
        <v>964</v>
      </c>
      <c r="AS3" s="758" t="s">
        <v>900</v>
      </c>
      <c r="AT3" s="762"/>
      <c r="AU3" s="762"/>
      <c r="AV3" s="762"/>
      <c r="AW3" s="762"/>
      <c r="AX3" s="762"/>
      <c r="AY3" s="762"/>
      <c r="AZ3" s="762"/>
      <c r="BA3" s="762"/>
      <c r="BB3" s="759"/>
      <c r="BC3" s="757" t="s">
        <v>965</v>
      </c>
      <c r="BD3" s="757" t="s">
        <v>103</v>
      </c>
      <c r="BE3" s="757" t="s">
        <v>104</v>
      </c>
      <c r="BF3" s="757" t="s">
        <v>105</v>
      </c>
      <c r="BG3" s="756" t="s">
        <v>919</v>
      </c>
      <c r="BH3" s="756" t="s">
        <v>221</v>
      </c>
      <c r="BI3" s="756" t="s">
        <v>222</v>
      </c>
      <c r="BJ3" s="757" t="s">
        <v>363</v>
      </c>
      <c r="BK3" s="757" t="s">
        <v>223</v>
      </c>
      <c r="BL3" s="764" t="s">
        <v>237</v>
      </c>
      <c r="BM3" s="764"/>
      <c r="BN3" s="764"/>
      <c r="BO3" s="764"/>
      <c r="BP3" s="764"/>
      <c r="BQ3" s="764" t="s">
        <v>367</v>
      </c>
      <c r="BR3" s="764"/>
      <c r="BS3" s="764"/>
      <c r="BT3" s="764"/>
      <c r="BU3" s="764"/>
      <c r="BV3" s="764"/>
      <c r="BW3" s="764"/>
      <c r="BX3" s="764"/>
      <c r="BY3" s="753" t="s">
        <v>238</v>
      </c>
      <c r="BZ3" s="753"/>
      <c r="CA3" s="765" t="s">
        <v>250</v>
      </c>
      <c r="CB3" s="765"/>
      <c r="CC3" s="765"/>
      <c r="CD3" s="765"/>
      <c r="CE3" s="765"/>
      <c r="CF3" s="757" t="s">
        <v>108</v>
      </c>
    </row>
    <row r="4" spans="1:85" s="33" customFormat="1" ht="71.25" customHeight="1">
      <c r="A4" s="756"/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57"/>
      <c r="AB4" s="757"/>
      <c r="AC4" s="757"/>
      <c r="AD4" s="770"/>
      <c r="AE4" s="754" t="s">
        <v>156</v>
      </c>
      <c r="AF4" s="754" t="s">
        <v>157</v>
      </c>
      <c r="AG4" s="754" t="s">
        <v>158</v>
      </c>
      <c r="AH4" s="754" t="s">
        <v>159</v>
      </c>
      <c r="AI4" s="754" t="s">
        <v>160</v>
      </c>
      <c r="AJ4" s="754" t="s">
        <v>161</v>
      </c>
      <c r="AK4" s="754" t="s">
        <v>162</v>
      </c>
      <c r="AL4" s="754" t="s">
        <v>163</v>
      </c>
      <c r="AM4" s="754" t="s">
        <v>164</v>
      </c>
      <c r="AN4" s="754" t="s">
        <v>165</v>
      </c>
      <c r="AO4" s="754" t="s">
        <v>166</v>
      </c>
      <c r="AP4" s="754" t="s">
        <v>167</v>
      </c>
      <c r="AQ4" s="760" t="s">
        <v>373</v>
      </c>
      <c r="AR4" s="757"/>
      <c r="AS4" s="758" t="s">
        <v>898</v>
      </c>
      <c r="AT4" s="759"/>
      <c r="AU4" s="758" t="s">
        <v>930</v>
      </c>
      <c r="AV4" s="759"/>
      <c r="AW4" s="758" t="s">
        <v>963</v>
      </c>
      <c r="AX4" s="759"/>
      <c r="AY4" s="758" t="s">
        <v>998</v>
      </c>
      <c r="AZ4" s="759"/>
      <c r="BA4" s="758" t="s">
        <v>1009</v>
      </c>
      <c r="BB4" s="759"/>
      <c r="BC4" s="757"/>
      <c r="BD4" s="757"/>
      <c r="BE4" s="757"/>
      <c r="BF4" s="757"/>
      <c r="BG4" s="756"/>
      <c r="BH4" s="756"/>
      <c r="BI4" s="756"/>
      <c r="BJ4" s="757"/>
      <c r="BK4" s="757"/>
      <c r="BL4" s="766" t="s">
        <v>235</v>
      </c>
      <c r="BM4" s="766" t="s">
        <v>234</v>
      </c>
      <c r="BN4" s="766" t="s">
        <v>236</v>
      </c>
      <c r="BO4" s="766" t="s">
        <v>358</v>
      </c>
      <c r="BP4" s="766" t="s">
        <v>359</v>
      </c>
      <c r="BQ4" s="763" t="s">
        <v>368</v>
      </c>
      <c r="BR4" s="763"/>
      <c r="BS4" s="764" t="s">
        <v>947</v>
      </c>
      <c r="BT4" s="764"/>
      <c r="BU4" s="764"/>
      <c r="BV4" s="764"/>
      <c r="BW4" s="764"/>
      <c r="BX4" s="764"/>
      <c r="BY4" s="753" t="s">
        <v>239</v>
      </c>
      <c r="BZ4" s="753" t="s">
        <v>240</v>
      </c>
      <c r="CA4" s="765" t="s">
        <v>227</v>
      </c>
      <c r="CB4" s="765" t="s">
        <v>233</v>
      </c>
      <c r="CC4" s="765" t="s">
        <v>225</v>
      </c>
      <c r="CD4" s="765" t="s">
        <v>226</v>
      </c>
      <c r="CE4" s="765" t="s">
        <v>224</v>
      </c>
      <c r="CF4" s="757"/>
    </row>
    <row r="5" spans="1:85" s="33" customFormat="1" ht="68.400000000000006">
      <c r="A5" s="756"/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57"/>
      <c r="AB5" s="757"/>
      <c r="AC5" s="757"/>
      <c r="AD5" s="761"/>
      <c r="AE5" s="755"/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5"/>
      <c r="AQ5" s="761"/>
      <c r="AR5" s="757"/>
      <c r="AS5" s="570" t="s">
        <v>899</v>
      </c>
      <c r="AT5" s="570" t="s">
        <v>68</v>
      </c>
      <c r="AU5" s="570" t="s">
        <v>899</v>
      </c>
      <c r="AV5" s="570" t="s">
        <v>68</v>
      </c>
      <c r="AW5" s="570" t="s">
        <v>899</v>
      </c>
      <c r="AX5" s="570" t="s">
        <v>68</v>
      </c>
      <c r="AY5" s="570" t="s">
        <v>899</v>
      </c>
      <c r="AZ5" s="570" t="s">
        <v>68</v>
      </c>
      <c r="BA5" s="570" t="s">
        <v>899</v>
      </c>
      <c r="BB5" s="570" t="s">
        <v>899</v>
      </c>
      <c r="BC5" s="757"/>
      <c r="BD5" s="757"/>
      <c r="BE5" s="757"/>
      <c r="BF5" s="757"/>
      <c r="BG5" s="756"/>
      <c r="BH5" s="756"/>
      <c r="BI5" s="756"/>
      <c r="BJ5" s="757"/>
      <c r="BK5" s="757"/>
      <c r="BL5" s="767"/>
      <c r="BM5" s="767"/>
      <c r="BN5" s="767"/>
      <c r="BO5" s="767"/>
      <c r="BP5" s="767"/>
      <c r="BQ5" s="684" t="s">
        <v>232</v>
      </c>
      <c r="BR5" s="684" t="s">
        <v>233</v>
      </c>
      <c r="BS5" s="684" t="s">
        <v>364</v>
      </c>
      <c r="BT5" s="684" t="s">
        <v>369</v>
      </c>
      <c r="BU5" s="684" t="s">
        <v>365</v>
      </c>
      <c r="BV5" s="684" t="s">
        <v>370</v>
      </c>
      <c r="BW5" s="684" t="s">
        <v>366</v>
      </c>
      <c r="BX5" s="684" t="s">
        <v>371</v>
      </c>
      <c r="BY5" s="753"/>
      <c r="BZ5" s="753"/>
      <c r="CA5" s="765"/>
      <c r="CB5" s="765"/>
      <c r="CC5" s="765"/>
      <c r="CD5" s="765"/>
      <c r="CE5" s="765"/>
      <c r="CF5" s="757"/>
    </row>
    <row r="6" spans="1:85" ht="84.75" customHeight="1">
      <c r="A6" s="34"/>
      <c r="B6" s="34"/>
      <c r="C6" s="35"/>
      <c r="D6" s="34"/>
      <c r="E6" s="34"/>
      <c r="F6" s="34"/>
      <c r="G6" s="36"/>
      <c r="H6" s="36"/>
      <c r="I6" s="34"/>
      <c r="J6" s="46"/>
      <c r="K6" s="34"/>
      <c r="L6" s="34"/>
      <c r="M6" s="37"/>
      <c r="N6" s="34"/>
      <c r="O6" s="34"/>
      <c r="P6" s="34"/>
      <c r="Q6" s="36"/>
      <c r="R6" s="36"/>
      <c r="S6" s="36"/>
      <c r="T6" s="36"/>
      <c r="U6" s="36"/>
      <c r="V6" s="36"/>
      <c r="W6" s="36"/>
      <c r="X6" s="36"/>
      <c r="Y6" s="36"/>
      <c r="Z6" s="36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>
        <f>SUM(AE6:AP6)</f>
        <v>0</v>
      </c>
      <c r="AR6" s="86" t="b">
        <f>AQ6=AD6</f>
        <v>1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38"/>
      <c r="BE6" s="34"/>
      <c r="BF6" s="38"/>
      <c r="BG6" s="38"/>
      <c r="BH6" s="38"/>
      <c r="BI6" s="38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</row>
    <row r="7" spans="1:85" ht="22.8">
      <c r="A7" s="34"/>
      <c r="B7" s="34"/>
      <c r="C7" s="35"/>
      <c r="D7" s="34"/>
      <c r="E7" s="34"/>
      <c r="F7" s="34"/>
      <c r="G7" s="36"/>
      <c r="H7" s="36"/>
      <c r="I7" s="34"/>
      <c r="J7" s="46"/>
      <c r="K7" s="34"/>
      <c r="L7" s="34"/>
      <c r="M7" s="37"/>
      <c r="N7" s="34"/>
      <c r="O7" s="34"/>
      <c r="P7" s="34"/>
      <c r="Q7" s="36"/>
      <c r="R7" s="36"/>
      <c r="S7" s="36"/>
      <c r="T7" s="36"/>
      <c r="U7" s="36"/>
      <c r="V7" s="36"/>
      <c r="W7" s="36"/>
      <c r="X7" s="36"/>
      <c r="Y7" s="36"/>
      <c r="Z7" s="36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>
        <f>SUM(AE7:AP7)</f>
        <v>0</v>
      </c>
      <c r="AR7" s="86" t="b">
        <f>AQ7=AD7</f>
        <v>1</v>
      </c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38"/>
      <c r="BE7" s="34"/>
      <c r="BF7" s="38"/>
      <c r="BG7" s="38"/>
      <c r="BH7" s="38"/>
      <c r="BI7" s="38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</row>
    <row r="8" spans="1:85" ht="22.8">
      <c r="A8" s="34"/>
      <c r="B8" s="34"/>
      <c r="C8" s="35"/>
      <c r="D8" s="34"/>
      <c r="E8" s="34"/>
      <c r="F8" s="34"/>
      <c r="G8" s="36"/>
      <c r="H8" s="36"/>
      <c r="I8" s="34"/>
      <c r="J8" s="46"/>
      <c r="K8" s="34"/>
      <c r="L8" s="34"/>
      <c r="M8" s="37"/>
      <c r="N8" s="34"/>
      <c r="O8" s="34"/>
      <c r="P8" s="34"/>
      <c r="Q8" s="36"/>
      <c r="R8" s="36"/>
      <c r="S8" s="36"/>
      <c r="T8" s="36"/>
      <c r="U8" s="36"/>
      <c r="V8" s="36"/>
      <c r="W8" s="36"/>
      <c r="X8" s="36"/>
      <c r="Y8" s="36"/>
      <c r="Z8" s="36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>
        <f>SUM(AE8:AP8)</f>
        <v>0</v>
      </c>
      <c r="AR8" s="86" t="b">
        <f>AQ8=AD8</f>
        <v>1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38"/>
      <c r="BE8" s="34"/>
      <c r="BF8" s="38"/>
      <c r="BG8" s="38"/>
      <c r="BH8" s="38"/>
      <c r="BI8" s="38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</row>
    <row r="9" spans="1:85" s="39" customFormat="1" ht="18.75" customHeight="1">
      <c r="A9" s="768" t="s">
        <v>254</v>
      </c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</row>
    <row r="10" spans="1:85">
      <c r="H10" s="39"/>
      <c r="I10" s="40"/>
      <c r="J10" s="39"/>
      <c r="K10" s="40"/>
    </row>
    <row r="11" spans="1:85">
      <c r="H11" s="39"/>
      <c r="I11" s="40"/>
      <c r="J11" s="39"/>
      <c r="K11" s="40"/>
    </row>
    <row r="12" spans="1:85">
      <c r="H12" s="39"/>
      <c r="I12" s="40"/>
      <c r="J12" s="39"/>
      <c r="K12" s="40"/>
    </row>
    <row r="13" spans="1:85">
      <c r="H13" s="39"/>
      <c r="I13" s="40"/>
      <c r="J13" s="39"/>
      <c r="K13" s="40"/>
    </row>
    <row r="14" spans="1:85">
      <c r="H14" s="39"/>
      <c r="I14" s="40"/>
      <c r="J14" s="39"/>
      <c r="K14" s="39"/>
    </row>
    <row r="27" spans="8:10" ht="24.6">
      <c r="H27" s="642"/>
      <c r="J27" s="643"/>
    </row>
  </sheetData>
  <mergeCells count="80">
    <mergeCell ref="AA3:AA5"/>
    <mergeCell ref="AB3:AB5"/>
    <mergeCell ref="AC3:AC5"/>
    <mergeCell ref="A3:A5"/>
    <mergeCell ref="Q3:Q5"/>
    <mergeCell ref="R3:R5"/>
    <mergeCell ref="N3:N5"/>
    <mergeCell ref="O3:O5"/>
    <mergeCell ref="P3:P5"/>
    <mergeCell ref="D3:D5"/>
    <mergeCell ref="E3:E5"/>
    <mergeCell ref="F3:F5"/>
    <mergeCell ref="BH3:BH5"/>
    <mergeCell ref="X3:X5"/>
    <mergeCell ref="Y3:Y5"/>
    <mergeCell ref="AR3:AR5"/>
    <mergeCell ref="AL4:AL5"/>
    <mergeCell ref="AD3:AD5"/>
    <mergeCell ref="Z3:Z5"/>
    <mergeCell ref="BD3:BD5"/>
    <mergeCell ref="AM4:AM5"/>
    <mergeCell ref="AN4:AN5"/>
    <mergeCell ref="AE4:AE5"/>
    <mergeCell ref="AF4:AF5"/>
    <mergeCell ref="AG4:AG5"/>
    <mergeCell ref="AH4:AH5"/>
    <mergeCell ref="AI4:AI5"/>
    <mergeCell ref="AO4:AO5"/>
    <mergeCell ref="A9:W9"/>
    <mergeCell ref="I3:I5"/>
    <mergeCell ref="J3:J5"/>
    <mergeCell ref="K3:K5"/>
    <mergeCell ref="L3:L5"/>
    <mergeCell ref="M3:M5"/>
    <mergeCell ref="B3:B5"/>
    <mergeCell ref="C3:C5"/>
    <mergeCell ref="G3:G5"/>
    <mergeCell ref="H3:H5"/>
    <mergeCell ref="S3:S5"/>
    <mergeCell ref="T3:T5"/>
    <mergeCell ref="U3:U5"/>
    <mergeCell ref="V3:V5"/>
    <mergeCell ref="W3:W5"/>
    <mergeCell ref="CF3:CF5"/>
    <mergeCell ref="BI3:BI5"/>
    <mergeCell ref="BK3:BK5"/>
    <mergeCell ref="BL3:BP3"/>
    <mergeCell ref="CA3:CE3"/>
    <mergeCell ref="BL4:BL5"/>
    <mergeCell ref="BM4:BM5"/>
    <mergeCell ref="BN4:BN5"/>
    <mergeCell ref="BO4:BO5"/>
    <mergeCell ref="BP4:BP5"/>
    <mergeCell ref="BY4:BY5"/>
    <mergeCell ref="BZ4:BZ5"/>
    <mergeCell ref="CA4:CA5"/>
    <mergeCell ref="CB4:CB5"/>
    <mergeCell ref="BJ3:BJ5"/>
    <mergeCell ref="BQ3:BX3"/>
    <mergeCell ref="BQ4:BR4"/>
    <mergeCell ref="BS4:BX4"/>
    <mergeCell ref="CC4:CC5"/>
    <mergeCell ref="CD4:CD5"/>
    <mergeCell ref="CE4:CE5"/>
    <mergeCell ref="BY3:BZ3"/>
    <mergeCell ref="AP4:AP5"/>
    <mergeCell ref="BG3:BG5"/>
    <mergeCell ref="BF3:BF5"/>
    <mergeCell ref="AW4:AX4"/>
    <mergeCell ref="AY4:AZ4"/>
    <mergeCell ref="BA4:BB4"/>
    <mergeCell ref="BE3:BE5"/>
    <mergeCell ref="BC3:BC5"/>
    <mergeCell ref="AQ4:AQ5"/>
    <mergeCell ref="AS4:AT4"/>
    <mergeCell ref="AU4:AV4"/>
    <mergeCell ref="AS3:BB3"/>
    <mergeCell ref="AE3:AQ3"/>
    <mergeCell ref="AJ4:AJ5"/>
    <mergeCell ref="AK4:AK5"/>
  </mergeCells>
  <phoneticPr fontId="116" type="noConversion"/>
  <dataValidations xWindow="1078" yWindow="842" count="15">
    <dataValidation type="list" allowBlank="1" showInputMessage="1" showErrorMessage="1" sqref="CB9 BF6:BF8 AC9:CA65537" xr:uid="{00000000-0002-0000-0800-000000000000}">
      <formula1>"ปีก่อน, ปีปัจจุบัน"</formula1>
    </dataValidation>
    <dataValidation type="list" allowBlank="1" showInputMessage="1" showErrorMessage="1" error="ระบุ Order Type Z107 เท่านั้น" prompt="ระบุ Order Type Z107 เท่านั้น" sqref="B3:B8" xr:uid="{00000000-0002-0000-0800-000001000000}">
      <formula1>"Z107"</formula1>
    </dataValidation>
    <dataValidation type="list" allowBlank="1" showInputMessage="1" showErrorMessage="1" error="ระบุ Company Code 1000" prompt="ระบุ Company Code 1000" sqref="H2 I3:I8 H10:H26 H28:H1048576" xr:uid="{00000000-0002-0000-0800-000002000000}">
      <formula1>"1000"</formula1>
    </dataValidation>
    <dataValidation type="list" allowBlank="1" showInputMessage="1" showErrorMessage="1" errorTitle="Wrong Functional Area" error="ตรวจสอบรหัสผลผลิต/โครงการ (Functional Area) และกรอกรหัสที่ถูกต้อง_x000a_หากไม่มีรหัสที่ต้องการโปรดติดต่องานงบประมาณ กองคลัง" prompt="กรอกรหัสผลผลิต/โครงการ (Functional Area) จากตัวเลือกที่กำหนดไว้" sqref="I2 I10:I1048576 J3:J5" xr:uid="{00000000-0002-0000-0800-000003000000}">
      <formula1>FunctionalArea</formula1>
    </dataValidation>
    <dataValidation type="list" allowBlank="1" showInputMessage="1" showErrorMessage="1" errorTitle="Wrong Cost Center" error="ระบุ Cost Center ตามรายการตัวเลือกที่กำหนดไว้" prompt="ระบุ Cost Center หาก GL account เป็นค่าใช้จ่ายหมวดอื่น (ไม่ใช่ครุภัณฑ์ ที่ดิน สิ่งก่อสร้าง)" sqref="J2 J10:J1048576 K3:K8" xr:uid="{00000000-0002-0000-0800-000004000000}">
      <formula1>CostCenter</formula1>
    </dataValidation>
    <dataValidation type="list" allowBlank="1" showInputMessage="1" showErrorMessage="1" error="เลือกวิธีการจัดซื้อจัดจ้างจากตัวเลือก" sqref="K2 K10:K1048576 L3:L5" xr:uid="{00000000-0002-0000-0800-000005000000}">
      <formula1>"คัดเลือก,ประกวดราคา,ตกลงราคา,พิเศษ,ประกวดราคาด้วยวิธีอิเลคทรอนิค"</formula1>
    </dataValidation>
    <dataValidation type="textLength" allowBlank="1" showInputMessage="1" showErrorMessage="1" error="ระบุวันที่เป็น format &quot;DDMMYYYY&quot;" prompt="ระบุวันที่เป็น format &quot;DDMMYYYY&quot;" sqref="L2:Y2 L10:W10 L11:Y1048576 X9:Y10 M3:Z8" xr:uid="{00000000-0002-0000-0800-000006000000}">
      <formula1>8</formula1>
      <formula2>8</formula2>
    </dataValidation>
    <dataValidation type="list" allowBlank="1" showInputMessage="1" showErrorMessage="1" sqref="BC6:BC8" xr:uid="{00000000-0002-0000-0800-000007000000}">
      <formula1>CI_NO.7</formula1>
    </dataValidation>
    <dataValidation type="list" allowBlank="1" showInputMessage="1" showErrorMessage="1" sqref="J6:J8" xr:uid="{00000000-0002-0000-0800-000008000000}">
      <formula1>Functional_Area_no.6</formula1>
    </dataValidation>
    <dataValidation type="list" allowBlank="1" showInputMessage="1" showErrorMessage="1" sqref="BI6:BI8" xr:uid="{00000000-0002-0000-0800-000009000000}">
      <formula1>พันธกิจ</formula1>
    </dataValidation>
    <dataValidation type="list" allowBlank="1" showInputMessage="1" showErrorMessage="1" sqref="BG6:BG8" xr:uid="{00000000-0002-0000-0800-00000A000000}">
      <formula1>นโยบายรัฐ</formula1>
    </dataValidation>
    <dataValidation type="list" allowBlank="1" showInputMessage="1" showErrorMessage="1" sqref="BH6:BH8" xr:uid="{00000000-0002-0000-0800-00000B000000}">
      <formula1>ยุทธศาสตร์ม.</formula1>
    </dataValidation>
    <dataValidation type="list" allowBlank="1" showInputMessage="1" showErrorMessage="1" sqref="D6:D8" xr:uid="{00000000-0002-0000-0800-00000C000000}">
      <formula1>ลักษณะครุภัณฑ์</formula1>
    </dataValidation>
    <dataValidation type="list" allowBlank="1" showInputMessage="1" showErrorMessage="1" sqref="E6:E8" xr:uid="{00000000-0002-0000-0800-00000D000000}">
      <formula1>ประเภทครุภัณฑ์__สิ่งก่อสร้าง</formula1>
    </dataValidation>
    <dataValidation type="list" allowBlank="1" showInputMessage="1" showErrorMessage="1" sqref="F6:F8" xr:uid="{00000000-0002-0000-0800-00000E000000}">
      <formula1>วัตถุประสงค์ของครุภัณฑ์_สิ่งก่อสร้าง</formula1>
    </dataValidation>
  </dataValidations>
  <printOptions horizontalCentered="1"/>
  <pageMargins left="0" right="0" top="0.74803149606299202" bottom="0.74803149606299202" header="0" footer="0"/>
  <pageSetup paperSize="9" scale="36" orientation="landscape" r:id="rId1"/>
  <colBreaks count="2" manualBreakCount="2">
    <brk id="43" max="8" man="1"/>
    <brk id="63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078" yWindow="842" count="1">
        <x14:dataValidation type="list" allowBlank="1" showInputMessage="1" showErrorMessage="1" error="เลือกวิธีการจัดซื้อจัดจ้างจากตัวเลือก" xr:uid="{00000000-0002-0000-0800-00000F000000}">
          <x14:formula1>
            <xm:f>'Index(วิธีจัดซื้อจัดจ้างNo.5)'!$B$2:$B$20</xm:f>
          </x14:formula1>
          <xm:sqref>L6:L8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113</vt:i4>
      </vt:variant>
    </vt:vector>
  </HeadingPairs>
  <TitlesOfParts>
    <vt:vector size="133" baseType="lpstr">
      <vt:lpstr>เอกสารนำส่ง</vt:lpstr>
      <vt:lpstr>เอกสารสรุปภาพรวม</vt:lpstr>
      <vt:lpstr>No.1</vt:lpstr>
      <vt:lpstr>No.2</vt:lpstr>
      <vt:lpstr>No.2 (Example)</vt:lpstr>
      <vt:lpstr>No.3</vt:lpstr>
      <vt:lpstr>No.4</vt:lpstr>
      <vt:lpstr>No.4 (Example)</vt:lpstr>
      <vt:lpstr>No.5</vt:lpstr>
      <vt:lpstr>No.5 (Example)</vt:lpstr>
      <vt:lpstr>No.5.1 (Project Control)</vt:lpstr>
      <vt:lpstr>Index_รวม</vt:lpstr>
      <vt:lpstr>Index (รายรับ)</vt:lpstr>
      <vt:lpstr>Level (รายรับ)</vt:lpstr>
      <vt:lpstr>Index (รายจ่าย)</vt:lpstr>
      <vt:lpstr>Level (รายจ่าย)</vt:lpstr>
      <vt:lpstr>Index No.5</vt:lpstr>
      <vt:lpstr>Index(วิธีจัดซื้อจัดจ้างNo.5)</vt:lpstr>
      <vt:lpstr>Level(แผนงานno.6)</vt:lpstr>
      <vt:lpstr>Index No.6</vt:lpstr>
      <vt:lpstr>a</vt:lpstr>
      <vt:lpstr>aa</vt:lpstr>
      <vt:lpstr>b</vt:lpstr>
      <vt:lpstr>bb</vt:lpstr>
      <vt:lpstr>cc</vt:lpstr>
      <vt:lpstr>ccc</vt:lpstr>
      <vt:lpstr>CI_NO.7</vt:lpstr>
      <vt:lpstr>CI_รจ.ตามจริง</vt:lpstr>
      <vt:lpstr>CI_อุดหนุน</vt:lpstr>
      <vt:lpstr>dd</vt:lpstr>
      <vt:lpstr>ddd</vt:lpstr>
      <vt:lpstr>Functional_Area_no.4</vt:lpstr>
      <vt:lpstr>Functional_Area_no.6</vt:lpstr>
      <vt:lpstr>Level_01</vt:lpstr>
      <vt:lpstr>Level_1</vt:lpstr>
      <vt:lpstr>Level2_01</vt:lpstr>
      <vt:lpstr>Level2_02</vt:lpstr>
      <vt:lpstr>Level2_03</vt:lpstr>
      <vt:lpstr>Level2_1</vt:lpstr>
      <vt:lpstr>Level2_2</vt:lpstr>
      <vt:lpstr>Level2_3</vt:lpstr>
      <vt:lpstr>Level2_4</vt:lpstr>
      <vt:lpstr>Level2_5</vt:lpstr>
      <vt:lpstr>Level3_01</vt:lpstr>
      <vt:lpstr>Level3_02</vt:lpstr>
      <vt:lpstr>Level3_03</vt:lpstr>
      <vt:lpstr>Level3_04</vt:lpstr>
      <vt:lpstr>Level3_05</vt:lpstr>
      <vt:lpstr>Level3_06</vt:lpstr>
      <vt:lpstr>Level3_07</vt:lpstr>
      <vt:lpstr>Level3_08</vt:lpstr>
      <vt:lpstr>Level3_09</vt:lpstr>
      <vt:lpstr>Level3_1</vt:lpstr>
      <vt:lpstr>Level3_10</vt:lpstr>
      <vt:lpstr>Level3_11</vt:lpstr>
      <vt:lpstr>Level3_2</vt:lpstr>
      <vt:lpstr>Level3_3</vt:lpstr>
      <vt:lpstr>Level3_4</vt:lpstr>
      <vt:lpstr>Level3_5</vt:lpstr>
      <vt:lpstr>Level3_6</vt:lpstr>
      <vt:lpstr>Level3_7</vt:lpstr>
      <vt:lpstr>Level3_8</vt:lpstr>
      <vt:lpstr>Level3_9</vt:lpstr>
      <vt:lpstr>Level4_01</vt:lpstr>
      <vt:lpstr>Level4_010</vt:lpstr>
      <vt:lpstr>Level4_011</vt:lpstr>
      <vt:lpstr>Level4_012</vt:lpstr>
      <vt:lpstr>Level4_013</vt:lpstr>
      <vt:lpstr>Level4_014</vt:lpstr>
      <vt:lpstr>Level4_02</vt:lpstr>
      <vt:lpstr>Level4_03</vt:lpstr>
      <vt:lpstr>Level4_04</vt:lpstr>
      <vt:lpstr>Level4_05</vt:lpstr>
      <vt:lpstr>Level4_06</vt:lpstr>
      <vt:lpstr>Level4_07</vt:lpstr>
      <vt:lpstr>Level4_08</vt:lpstr>
      <vt:lpstr>Level4_09</vt:lpstr>
      <vt:lpstr>Logic</vt:lpstr>
      <vt:lpstr>Logic_Table</vt:lpstr>
      <vt:lpstr>Logic01</vt:lpstr>
      <vt:lpstr>No.1!Print_Area</vt:lpstr>
      <vt:lpstr>No.2!Print_Area</vt:lpstr>
      <vt:lpstr>'No.2 (Example)'!Print_Area</vt:lpstr>
      <vt:lpstr>No.3!Print_Area</vt:lpstr>
      <vt:lpstr>No.4!Print_Area</vt:lpstr>
      <vt:lpstr>'No.4 (Example)'!Print_Area</vt:lpstr>
      <vt:lpstr>No.5!Print_Area</vt:lpstr>
      <vt:lpstr>'No.5 (Example)'!Print_Area</vt:lpstr>
      <vt:lpstr>เอกสารสรุปภาพรวม!Print_Area</vt:lpstr>
      <vt:lpstr>step001</vt:lpstr>
      <vt:lpstr>step002</vt:lpstr>
      <vt:lpstr>step003</vt:lpstr>
      <vt:lpstr>step004</vt:lpstr>
      <vt:lpstr>step01</vt:lpstr>
      <vt:lpstr>step02</vt:lpstr>
      <vt:lpstr>step1</vt:lpstr>
      <vt:lpstr>step2</vt:lpstr>
      <vt:lpstr>step3</vt:lpstr>
      <vt:lpstr>year</vt:lpstr>
      <vt:lpstr>เป้าหมายการให้บริการหน่วยงาน</vt:lpstr>
      <vt:lpstr>แผนงาน</vt:lpstr>
      <vt:lpstr>แผนงานบูรณาการเชิงพื้นที่</vt:lpstr>
      <vt:lpstr>แผนงานบูรณาการเชิงยุทธศาสตร์</vt:lpstr>
      <vt:lpstr>แผนงานพื้นฐาน</vt:lpstr>
      <vt:lpstr>แผนงานยุทธศาสตร์</vt:lpstr>
      <vt:lpstr>'Index (รายรับ)'!การนำเงินรายได้สะสมหรือเงินต้นมาใช้</vt:lpstr>
      <vt:lpstr>ความเสี่ยงที่อาจเกิดขึ้น</vt:lpstr>
      <vt:lpstr>ความพร้อมของการบริหารจัดการ</vt:lpstr>
      <vt:lpstr>ความพร้อมของบุคลากร_ทีมงาน</vt:lpstr>
      <vt:lpstr>ความพร้อมของพื้นที่ดำเนินโครงการ</vt:lpstr>
      <vt:lpstr>'Index (รายรับ)'!ดอกเบี้ยรับและรายได้จากเงินลงทุน</vt:lpstr>
      <vt:lpstr>ตัวชี้วัด</vt:lpstr>
      <vt:lpstr>นโยบายรัฐ</vt:lpstr>
      <vt:lpstr>ประเภทโครงการ</vt:lpstr>
      <vt:lpstr>ประเภทครุภัณฑ์__สิ่งก่อสร้าง</vt:lpstr>
      <vt:lpstr>ประสบการณ์และความเชี่ยวชาญในการดำเนินการ</vt:lpstr>
      <vt:lpstr>ผลผลิต</vt:lpstr>
      <vt:lpstr>พันธกิจ</vt:lpstr>
      <vt:lpstr>พันธกิจZ108</vt:lpstr>
      <vt:lpstr>ยุทธศาสตร์การจัดสรรงบประมาณ</vt:lpstr>
      <vt:lpstr>ยุทธศาสตร์ม.</vt:lpstr>
      <vt:lpstr>'Index (รายรับ)'!รายได้ค่าปรับและเงินบำรุง</vt:lpstr>
      <vt:lpstr>'Index (รายรับ)'!รายได้จัดการศึกษาอื่น</vt:lpstr>
      <vt:lpstr>'Index (รายรับ)'!รายได้จากการให้บริการวิชาการ</vt:lpstr>
      <vt:lpstr>'Index (รายรับ)'!รายได้จากการขายสินค้าและวัสดุสำรองคลัง</vt:lpstr>
      <vt:lpstr>'Index (รายรับ)'!รายได้จากการบริการสุขภาพ</vt:lpstr>
      <vt:lpstr>'Index (รายรับ)'!รายได้จากการบริหารสินทรัพย์</vt:lpstr>
      <vt:lpstr>'Index (รายรับ)'!รายได้จากการรับบริจาค</vt:lpstr>
      <vt:lpstr>'Index (รายรับ)'!รายได้จากการวิจัย</vt:lpstr>
      <vt:lpstr>'Index (รายรับ)'!รายได้จากศูนย์ปฏิบัติการโรงแรม</vt:lpstr>
      <vt:lpstr>'Index (รายรับ)'!รายได้อื่น</vt:lpstr>
      <vt:lpstr>ลักษณะครุภัณฑ์</vt:lpstr>
      <vt:lpstr>วัตถุประสงค์ของครุภัณฑ์_สิ่งก่อสร้าง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2019-10-07T07:44:52Z</cp:lastPrinted>
  <dcterms:created xsi:type="dcterms:W3CDTF">2016-02-25T06:32:52Z</dcterms:created>
  <dcterms:modified xsi:type="dcterms:W3CDTF">2021-12-24T04:33:21Z</dcterms:modified>
</cp:coreProperties>
</file>