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120" windowHeight="9120" activeTab="0"/>
  </bookViews>
  <sheets>
    <sheet name="AUC-2565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<sst xmlns="http://schemas.openxmlformats.org/spreadsheetml/2006/main" count="64" uniqueCount="55">
  <si>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เลขที่สัญญา</t>
  </si>
  <si>
    <t>มูลค่าทั้งสิ้น</t>
  </si>
  <si>
    <t>แบ่งจ่ายชำระ</t>
  </si>
  <si>
    <t>รวมทั้งสิ้น</t>
  </si>
  <si>
    <t>ทั้งสิ้น (งวด)</t>
  </si>
  <si>
    <t>วันที่เริ่มต้น</t>
  </si>
  <si>
    <t>วันที่สิ้นสุด</t>
  </si>
  <si>
    <t>เงินงบประมาณ</t>
  </si>
  <si>
    <t>จ่ายในปีนี้</t>
  </si>
  <si>
    <t>ที่จอดรถชั่คราว</t>
  </si>
  <si>
    <t>รายการ</t>
  </si>
  <si>
    <t>ลำดับที่</t>
  </si>
  <si>
    <t>รวม</t>
  </si>
  <si>
    <t>หมายเหตุ</t>
  </si>
  <si>
    <t>ยอดยกมา</t>
  </si>
  <si>
    <t>เงินรายได้</t>
  </si>
  <si>
    <t>กับ หจก.อุดมศิลป์สหการ</t>
  </si>
  <si>
    <t>จ่ายจากรายได้ = 4,000,000.00</t>
  </si>
  <si>
    <t>จ่ายจากงปม     = 2,000,000.00</t>
  </si>
  <si>
    <t>ดาว์น</t>
  </si>
  <si>
    <t>จ่ายจริง</t>
  </si>
  <si>
    <t>ค่างวด</t>
  </si>
  <si>
    <t xml:space="preserve">  1 -  2</t>
  </si>
  <si>
    <t>หมายเหตุรวมยอดของแต่ละสัญญา</t>
  </si>
  <si>
    <t>กรณี งานกก่อสร้าง มีหลายสัญญาให้รวมยอดทั้งสิ้นของทุกสัญญาอีกบรรทัดหนึ่ง</t>
  </si>
  <si>
    <t>รวมทุกสัญญา</t>
  </si>
  <si>
    <t>จ่ายจากงปม     = 8,775,000.00</t>
  </si>
  <si>
    <t>3  งวด</t>
  </si>
  <si>
    <t>วัน/เดือน/ปี
ที่ทำสัญญา</t>
  </si>
  <si>
    <t>ระยะเวลาการดำเนินงาน
ตามสัญญา</t>
  </si>
  <si>
    <t>2 งวด</t>
  </si>
  <si>
    <t>ส่วนงาน...........................................</t>
  </si>
  <si>
    <t>หัวหน้างานบริหารพัสดุ............................................................................</t>
  </si>
  <si>
    <t>ผู้จัดทำ............................................................................</t>
  </si>
  <si>
    <t>(..........................................................................)</t>
  </si>
  <si>
    <t>เบอร์ติดต่อ............................................................................</t>
  </si>
  <si>
    <t xml:space="preserve">รายละเอียดงานระหว่างก่อสร้าง และครุภัณฑ์พร้อมใช้รอโอน </t>
  </si>
  <si>
    <t>รวมมูลค่าตามสัญญา C194/2560</t>
  </si>
  <si>
    <t>รวมมูลค่าตามสัญญา C115/2561</t>
  </si>
  <si>
    <t>AUC: 801000000011-0</t>
  </si>
  <si>
    <t>AUC: 801000000012-0</t>
  </si>
  <si>
    <t>รวมมูลค่างานก่อสร้างอาคารจอดรถชั่วคราว</t>
  </si>
  <si>
    <t>จ้างก่อสร้างงานปรับปรุงพื้นที่ ชั้น 2 
และชั้น 4 อาคารสันต์ศิริ ศรมณี</t>
  </si>
  <si>
    <t>กับ บริษัท เดอะเบสท์ เอ็นจิเนียริ่ง
 แอนด์ แมเนจเมนต์ จำกัด</t>
  </si>
  <si>
    <t>จ่ายจาก งปม    = 1,282,130.85</t>
  </si>
  <si>
    <t>รวมมูลค่าตามสัญญา C31/2564</t>
  </si>
  <si>
    <t xml:space="preserve"> AUC: 801000000010-0</t>
  </si>
  <si>
    <t>PO: 4110000506</t>
  </si>
  <si>
    <t>PO: 4110000678</t>
  </si>
  <si>
    <t>PO: 4110000679</t>
  </si>
  <si>
    <t xml:space="preserve"> ณ วันที่ 30 กันยายน 2565</t>
  </si>
  <si>
    <t>C31/2565</t>
  </si>
  <si>
    <t>C194/2564</t>
  </si>
  <si>
    <t>C115/2565</t>
  </si>
  <si>
    <t>**จ่ายภายในปีงบประมาณ 2566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</si>
</sst>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\t&quot;฿&quot;#,##0_);\(\t&quot;฿&quot;#,##0\)"/>
    <numFmt numFmtId="195" formatCode="\t&quot;฿&quot;#,##0_);[Red]\(\t&quot;฿&quot;#,##0\)"/>
    <numFmt numFmtId="196" formatCode="\t&quot;฿&quot;#,##0.00_);\(\t&quot;฿&quot;#,##0.00\)"/>
    <numFmt numFmtId="197" formatCode="\t&quot;฿&quot;#,##0.00_);[Red]\(\t&quot;฿&quot;#,##0.00\)"/>
    <numFmt numFmtId="198" formatCode="\t&quot;$&quot;#,##0_);\(\t&quot;$&quot;#,##0\)"/>
    <numFmt numFmtId="199" formatCode="\t&quot;$&quot;#,##0_);[Red]\(\t&quot;$&quot;#,##0\)"/>
    <numFmt numFmtId="200" formatCode="\t&quot;$&quot;#,##0.00_);\(\t&quot;$&quot;#,##0.00\)"/>
    <numFmt numFmtId="201" formatCode="\t&quot;$&quot;#,##0.00_);[Red]\(\t&quot;$&quot;#,##0.00\)"/>
    <numFmt numFmtId="202" formatCode="#,##0.00;\(#,##0.00\)"/>
    <numFmt numFmtId="203" formatCode="[&lt;=99999999][$-D000000]0\-####\-####;[$-D000000]#\-####\-####"/>
    <numFmt numFmtId="204" formatCode="0.0"/>
    <numFmt numFmtId="205" formatCode="#,##0.00\(###0.00\)"/>
    <numFmt numFmtId="206" formatCode="_-* #,##0.0_-;\-* #,##0.0_-;_-* &quot;-&quot;??_-;_-@_-"/>
    <numFmt numFmtId="207" formatCode="_-* #,##0_-;\-* #,##0_-;_-* &quot;-&quot;??_-;_-@_-"/>
    <numFmt numFmtId="208" formatCode="#,##0.0"/>
    <numFmt numFmtId="209" formatCode="#,##0.00_)\(###0.00\)"/>
    <numFmt numFmtId="210" formatCode="\(#,##0.00\)"/>
    <numFmt numFmtId="211" formatCode="[$-107041E]d\ mmm\ yy;@"/>
    <numFmt numFmtId="212" formatCode="[$-41E]d\ mmmm\ yyyy"/>
    <numFmt numFmtId="213" formatCode="_-* #,##0.000_-;\-* #,##0.000_-;_-* &quot;-&quot;??_-;_-@_-"/>
    <numFmt numFmtId="214" formatCode="_-* #,##0.0000_-;\-* #,##0.0000_-;_-* &quot;-&quot;??_-;_-@_-"/>
    <numFmt numFmtId="215" formatCode="_-* #,##0.00000_-;\-* #,##0.00000_-;_-* &quot;-&quot;??_-;_-@_-"/>
    <numFmt numFmtId="216" formatCode="_-* #,##0.000000_-;\-* #,##0.000000_-;_-* &quot;-&quot;??_-;_-@_-"/>
    <numFmt numFmtId="217" formatCode="[$-1070000]d/m/yy;@"/>
    <numFmt numFmtId="218" formatCode="&quot;$&quot;#,##0.00_);[Red]\(&quot;&quot;#,##0.00\)"/>
    <numFmt numFmtId="219" formatCode="[$-D000000]h:mm:ss\ AM/PM;@"/>
    <numFmt numFmtId="220" formatCode="[$-D000000]00\-0000000\-0"/>
    <numFmt numFmtId="221" formatCode="#,##0.00_);\(#,##0.00\)"/>
    <numFmt numFmtId="222" formatCode="#,##0.00;[Red]#,##0.00"/>
    <numFmt numFmtId="223" formatCode="#,##0.00_);[Red]\(#,##0.00\)"/>
  </numFmts>
  <fonts count="37">
    <font>
      <sz val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b/>
      <sz val="14"/>
      <color indexed="8"/>
      <name val="Cordia New"/>
      <family val="2"/>
    </font>
    <font>
      <sz val="14"/>
      <color indexed="8"/>
      <name val="Cordia New"/>
      <family val="2"/>
    </font>
    <font>
      <sz val="16"/>
      <name val="AngsanaUPC"/>
      <family val="1"/>
    </font>
    <font>
      <b/>
      <sz val="20"/>
      <color indexed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50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" fillId="0" borderId="3" applyNumberFormat="0" applyFill="0" applyAlignment="0" applyProtection="0"/>
    <xf numFmtId="0" fontId="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</cellStyleXfs>
  <cellXfs count="70">
    <xf numFmtId="0" fontId="0" fillId="0" borderId="0" xfId="0" applyAlignment="1">
      <alignment/>
    </xf>
    <xf numFmtId="0" fontId="5" fillId="30" borderId="0" xfId="64" applyFont="1" applyFill="1">
      <alignment/>
      <protection/>
    </xf>
    <xf numFmtId="0" fontId="5" fillId="30" borderId="0" xfId="64" applyFont="1" applyFill="1" applyAlignment="1">
      <alignment horizontal="center"/>
      <protection/>
    </xf>
    <xf numFmtId="0" fontId="5" fillId="30" borderId="10" xfId="64" applyFont="1" applyFill="1" applyBorder="1" applyAlignment="1">
      <alignment horizontal="center" vertical="center"/>
      <protection/>
    </xf>
    <xf numFmtId="0" fontId="5" fillId="30" borderId="11" xfId="64" applyFont="1" applyFill="1" applyBorder="1" applyAlignment="1">
      <alignment horizontal="center" vertical="center"/>
      <protection/>
    </xf>
    <xf numFmtId="0" fontId="5" fillId="30" borderId="12" xfId="64" applyFont="1" applyFill="1" applyBorder="1" applyAlignment="1">
      <alignment horizontal="center" vertical="center"/>
      <protection/>
    </xf>
    <xf numFmtId="0" fontId="5" fillId="30" borderId="13" xfId="64" applyFont="1" applyFill="1" applyBorder="1" applyAlignment="1">
      <alignment horizontal="center" vertical="center"/>
      <protection/>
    </xf>
    <xf numFmtId="0" fontId="5" fillId="30" borderId="14" xfId="64" applyFont="1" applyFill="1" applyBorder="1" applyAlignment="1">
      <alignment horizontal="center" vertical="center"/>
      <protection/>
    </xf>
    <xf numFmtId="0" fontId="5" fillId="30" borderId="15" xfId="64" applyFont="1" applyFill="1" applyBorder="1" applyAlignment="1">
      <alignment horizontal="center" vertical="center"/>
      <protection/>
    </xf>
    <xf numFmtId="0" fontId="6" fillId="30" borderId="16" xfId="64" applyFont="1" applyFill="1" applyBorder="1" applyAlignment="1">
      <alignment horizontal="center"/>
      <protection/>
    </xf>
    <xf numFmtId="0" fontId="6" fillId="30" borderId="17" xfId="64" applyFont="1" applyFill="1" applyBorder="1" applyAlignment="1">
      <alignment horizontal="center"/>
      <protection/>
    </xf>
    <xf numFmtId="15" fontId="6" fillId="30" borderId="18" xfId="64" applyNumberFormat="1" applyFont="1" applyFill="1" applyBorder="1" applyAlignment="1">
      <alignment horizontal="center"/>
      <protection/>
    </xf>
    <xf numFmtId="43" fontId="6" fillId="30" borderId="17" xfId="44" applyFont="1" applyFill="1" applyBorder="1" applyAlignment="1">
      <alignment/>
    </xf>
    <xf numFmtId="43" fontId="6" fillId="30" borderId="18" xfId="44" applyFont="1" applyFill="1" applyBorder="1" applyAlignment="1">
      <alignment horizontal="center"/>
    </xf>
    <xf numFmtId="43" fontId="6" fillId="30" borderId="18" xfId="64" applyNumberFormat="1" applyFont="1" applyFill="1" applyBorder="1" applyAlignment="1">
      <alignment horizontal="center"/>
      <protection/>
    </xf>
    <xf numFmtId="0" fontId="6" fillId="30" borderId="19" xfId="64" applyFont="1" applyFill="1" applyBorder="1" applyAlignment="1">
      <alignment horizontal="center"/>
      <protection/>
    </xf>
    <xf numFmtId="0" fontId="6" fillId="30" borderId="0" xfId="64" applyFont="1" applyFill="1">
      <alignment/>
      <protection/>
    </xf>
    <xf numFmtId="0" fontId="6" fillId="30" borderId="16" xfId="64" applyFont="1" applyFill="1" applyBorder="1">
      <alignment/>
      <protection/>
    </xf>
    <xf numFmtId="43" fontId="6" fillId="30" borderId="16" xfId="44" applyFont="1" applyFill="1" applyBorder="1" applyAlignment="1">
      <alignment/>
    </xf>
    <xf numFmtId="43" fontId="6" fillId="30" borderId="16" xfId="64" applyNumberFormat="1" applyFont="1" applyFill="1" applyBorder="1" applyAlignment="1">
      <alignment horizontal="center"/>
      <protection/>
    </xf>
    <xf numFmtId="0" fontId="6" fillId="30" borderId="20" xfId="64" applyFont="1" applyFill="1" applyBorder="1" applyAlignment="1">
      <alignment horizontal="center"/>
      <protection/>
    </xf>
    <xf numFmtId="0" fontId="6" fillId="30" borderId="20" xfId="64" applyFont="1" applyFill="1" applyBorder="1">
      <alignment/>
      <protection/>
    </xf>
    <xf numFmtId="0" fontId="6" fillId="30" borderId="18" xfId="64" applyFont="1" applyFill="1" applyBorder="1" applyAlignment="1">
      <alignment horizontal="center"/>
      <protection/>
    </xf>
    <xf numFmtId="43" fontId="6" fillId="30" borderId="18" xfId="44" applyFont="1" applyFill="1" applyBorder="1" applyAlignment="1">
      <alignment/>
    </xf>
    <xf numFmtId="43" fontId="6" fillId="30" borderId="18" xfId="64" applyNumberFormat="1" applyFont="1" applyFill="1" applyBorder="1">
      <alignment/>
      <protection/>
    </xf>
    <xf numFmtId="0" fontId="6" fillId="30" borderId="0" xfId="64" applyFont="1" applyFill="1" applyBorder="1">
      <alignment/>
      <protection/>
    </xf>
    <xf numFmtId="43" fontId="6" fillId="30" borderId="16" xfId="44" applyFont="1" applyFill="1" applyBorder="1" applyAlignment="1">
      <alignment horizontal="center"/>
    </xf>
    <xf numFmtId="43" fontId="6" fillId="30" borderId="16" xfId="64" applyNumberFormat="1" applyFont="1" applyFill="1" applyBorder="1">
      <alignment/>
      <protection/>
    </xf>
    <xf numFmtId="0" fontId="6" fillId="30" borderId="16" xfId="64" applyFont="1" applyFill="1" applyBorder="1" applyAlignment="1">
      <alignment horizontal="left"/>
      <protection/>
    </xf>
    <xf numFmtId="0" fontId="5" fillId="30" borderId="0" xfId="64" applyFont="1" applyFill="1" applyBorder="1">
      <alignment/>
      <protection/>
    </xf>
    <xf numFmtId="0" fontId="5" fillId="30" borderId="0" xfId="64" applyFont="1" applyFill="1" applyBorder="1" applyAlignment="1">
      <alignment horizontal="right"/>
      <protection/>
    </xf>
    <xf numFmtId="0" fontId="6" fillId="30" borderId="0" xfId="64" applyFont="1" applyFill="1" applyAlignment="1">
      <alignment horizontal="center"/>
      <protection/>
    </xf>
    <xf numFmtId="43" fontId="6" fillId="30" borderId="0" xfId="64" applyNumberFormat="1" applyFont="1" applyFill="1">
      <alignment/>
      <protection/>
    </xf>
    <xf numFmtId="43" fontId="6" fillId="31" borderId="20" xfId="64" applyNumberFormat="1" applyFont="1" applyFill="1" applyBorder="1" applyAlignment="1">
      <alignment horizontal="center"/>
      <protection/>
    </xf>
    <xf numFmtId="43" fontId="6" fillId="31" borderId="20" xfId="44" applyFont="1" applyFill="1" applyBorder="1" applyAlignment="1">
      <alignment horizontal="center"/>
    </xf>
    <xf numFmtId="43" fontId="6" fillId="31" borderId="20" xfId="44" applyFont="1" applyFill="1" applyBorder="1" applyAlignment="1">
      <alignment/>
    </xf>
    <xf numFmtId="43" fontId="6" fillId="31" borderId="20" xfId="64" applyNumberFormat="1" applyFont="1" applyFill="1" applyBorder="1">
      <alignment/>
      <protection/>
    </xf>
    <xf numFmtId="43" fontId="6" fillId="30" borderId="0" xfId="42" applyFont="1" applyFill="1" applyAlignment="1">
      <alignment/>
    </xf>
    <xf numFmtId="0" fontId="6" fillId="30" borderId="0" xfId="64" applyFont="1" applyFill="1" applyAlignment="1">
      <alignment horizontal="right"/>
      <protection/>
    </xf>
    <xf numFmtId="43" fontId="5" fillId="31" borderId="21" xfId="44" applyFont="1" applyFill="1" applyBorder="1" applyAlignment="1">
      <alignment/>
    </xf>
    <xf numFmtId="43" fontId="6" fillId="7" borderId="20" xfId="64" applyNumberFormat="1" applyFont="1" applyFill="1" applyBorder="1" applyAlignment="1">
      <alignment horizontal="center"/>
      <protection/>
    </xf>
    <xf numFmtId="43" fontId="6" fillId="7" borderId="20" xfId="44" applyFont="1" applyFill="1" applyBorder="1" applyAlignment="1">
      <alignment horizontal="center"/>
    </xf>
    <xf numFmtId="43" fontId="6" fillId="7" borderId="20" xfId="44" applyFont="1" applyFill="1" applyBorder="1" applyAlignment="1">
      <alignment/>
    </xf>
    <xf numFmtId="43" fontId="6" fillId="7" borderId="20" xfId="64" applyNumberFormat="1" applyFont="1" applyFill="1" applyBorder="1">
      <alignment/>
      <protection/>
    </xf>
    <xf numFmtId="0" fontId="6" fillId="30" borderId="18" xfId="64" applyFont="1" applyFill="1" applyBorder="1" applyAlignment="1">
      <alignment wrapText="1"/>
      <protection/>
    </xf>
    <xf numFmtId="49" fontId="6" fillId="30" borderId="17" xfId="64" applyNumberFormat="1" applyFont="1" applyFill="1" applyBorder="1" applyAlignment="1">
      <alignment horizontal="center"/>
      <protection/>
    </xf>
    <xf numFmtId="0" fontId="6" fillId="30" borderId="16" xfId="64" applyFont="1" applyFill="1" applyBorder="1" applyAlignment="1">
      <alignment wrapText="1"/>
      <protection/>
    </xf>
    <xf numFmtId="0" fontId="6" fillId="30" borderId="22" xfId="64" applyFont="1" applyFill="1" applyBorder="1" applyAlignment="1">
      <alignment horizontal="center"/>
      <protection/>
    </xf>
    <xf numFmtId="0" fontId="6" fillId="30" borderId="22" xfId="64" applyFont="1" applyFill="1" applyBorder="1">
      <alignment/>
      <protection/>
    </xf>
    <xf numFmtId="43" fontId="6" fillId="30" borderId="22" xfId="44" applyFont="1" applyFill="1" applyBorder="1" applyAlignment="1">
      <alignment/>
    </xf>
    <xf numFmtId="43" fontId="6" fillId="30" borderId="22" xfId="64" applyNumberFormat="1" applyFont="1" applyFill="1" applyBorder="1" applyAlignment="1">
      <alignment horizontal="center"/>
      <protection/>
    </xf>
    <xf numFmtId="43" fontId="6" fillId="30" borderId="23" xfId="64" applyNumberFormat="1" applyFont="1" applyFill="1" applyBorder="1" applyAlignment="1">
      <alignment horizontal="center"/>
      <protection/>
    </xf>
    <xf numFmtId="43" fontId="6" fillId="30" borderId="22" xfId="44" applyFont="1" applyFill="1" applyBorder="1" applyAlignment="1">
      <alignment horizontal="center"/>
    </xf>
    <xf numFmtId="0" fontId="6" fillId="30" borderId="22" xfId="64" applyFont="1" applyFill="1" applyBorder="1" applyAlignment="1">
      <alignment horizontal="left"/>
      <protection/>
    </xf>
    <xf numFmtId="43" fontId="6" fillId="30" borderId="22" xfId="64" applyNumberFormat="1" applyFont="1" applyFill="1" applyBorder="1">
      <alignment/>
      <protection/>
    </xf>
    <xf numFmtId="0" fontId="6" fillId="30" borderId="20" xfId="64" applyFont="1" applyFill="1" applyBorder="1" applyAlignment="1">
      <alignment wrapText="1"/>
      <protection/>
    </xf>
    <xf numFmtId="0" fontId="6" fillId="30" borderId="22" xfId="64" applyFont="1" applyFill="1" applyBorder="1" applyAlignment="1">
      <alignment wrapText="1"/>
      <protection/>
    </xf>
    <xf numFmtId="0" fontId="5" fillId="30" borderId="0" xfId="64" applyFont="1" applyFill="1" applyBorder="1" applyAlignment="1">
      <alignment wrapText="1"/>
      <protection/>
    </xf>
    <xf numFmtId="0" fontId="6" fillId="30" borderId="0" xfId="64" applyFont="1" applyFill="1" applyAlignment="1">
      <alignment wrapText="1"/>
      <protection/>
    </xf>
    <xf numFmtId="0" fontId="6" fillId="30" borderId="20" xfId="64" applyFont="1" applyFill="1" applyBorder="1" applyAlignment="1">
      <alignment/>
      <protection/>
    </xf>
    <xf numFmtId="0" fontId="6" fillId="30" borderId="0" xfId="64" applyFont="1" applyFill="1" applyAlignment="1">
      <alignment/>
      <protection/>
    </xf>
    <xf numFmtId="0" fontId="5" fillId="30" borderId="14" xfId="64" applyFont="1" applyFill="1" applyBorder="1" applyAlignment="1">
      <alignment horizontal="center" vertical="center"/>
      <protection/>
    </xf>
    <xf numFmtId="0" fontId="5" fillId="30" borderId="24" xfId="64" applyFont="1" applyFill="1" applyBorder="1" applyAlignment="1">
      <alignment horizontal="center" vertical="center"/>
      <protection/>
    </xf>
    <xf numFmtId="0" fontId="5" fillId="30" borderId="25" xfId="64" applyFont="1" applyFill="1" applyBorder="1" applyAlignment="1">
      <alignment horizontal="center" vertical="center"/>
      <protection/>
    </xf>
    <xf numFmtId="0" fontId="8" fillId="30" borderId="0" xfId="64" applyFont="1" applyFill="1" applyAlignment="1">
      <alignment horizontal="center"/>
      <protection/>
    </xf>
    <xf numFmtId="0" fontId="5" fillId="30" borderId="11" xfId="64" applyFont="1" applyFill="1" applyBorder="1" applyAlignment="1">
      <alignment horizontal="center" vertical="center" wrapText="1"/>
      <protection/>
    </xf>
    <xf numFmtId="0" fontId="5" fillId="30" borderId="13" xfId="64" applyFont="1" applyFill="1" applyBorder="1" applyAlignment="1">
      <alignment horizontal="center" vertical="center" wrapText="1"/>
      <protection/>
    </xf>
    <xf numFmtId="0" fontId="5" fillId="30" borderId="25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vertical="center" wrapText="1"/>
      <protection/>
    </xf>
    <xf numFmtId="0" fontId="5" fillId="30" borderId="26" xfId="64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เครื่องหมายจุลภาค 2" xfId="62"/>
    <cellStyle name="เครื่องหมายจุลภาค 3" xfId="63"/>
    <cellStyle name="ปกติ 2" xfId="64"/>
    <cellStyle name="ปกติ 3" xfId="65"/>
    <cellStyle name="ปกติ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323850</xdr:rowOff>
    </xdr:from>
    <xdr:to>
      <xdr:col>3</xdr:col>
      <xdr:colOff>619125</xdr:colOff>
      <xdr:row>3</xdr:row>
      <xdr:rowOff>19050</xdr:rowOff>
    </xdr:to>
    <xdr:sp>
      <xdr:nvSpPr>
        <xdr:cNvPr id="1" name="Rounded Rectangle 1"/>
        <xdr:cNvSpPr>
          <a:spLocks/>
        </xdr:cNvSpPr>
      </xdr:nvSpPr>
      <xdr:spPr>
        <a:xfrm>
          <a:off x="142875" y="323850"/>
          <a:ext cx="2886075" cy="8191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5000" b="0" i="0" u="none" baseline="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2.00390625" style="16" customWidth="1"/>
    <col min="2" max="2" width="5.57421875" style="31" customWidth="1"/>
    <col min="3" max="3" width="28.57421875" style="58" customWidth="1"/>
    <col min="4" max="4" width="10.421875" style="31" customWidth="1"/>
    <col min="5" max="5" width="10.00390625" style="31" bestFit="1" customWidth="1"/>
    <col min="6" max="6" width="24.8515625" style="16" bestFit="1" customWidth="1"/>
    <col min="7" max="7" width="11.7109375" style="31" customWidth="1"/>
    <col min="8" max="8" width="14.00390625" style="31" bestFit="1" customWidth="1"/>
    <col min="9" max="9" width="11.28125" style="31" bestFit="1" customWidth="1"/>
    <col min="10" max="10" width="14.00390625" style="31" bestFit="1" customWidth="1"/>
    <col min="11" max="11" width="11.00390625" style="31" customWidth="1"/>
    <col min="12" max="12" width="10.7109375" style="31" customWidth="1"/>
    <col min="13" max="13" width="14.00390625" style="16" bestFit="1" customWidth="1"/>
    <col min="14" max="14" width="9.140625" style="16" bestFit="1" customWidth="1"/>
    <col min="15" max="15" width="13.421875" style="16" bestFit="1" customWidth="1"/>
    <col min="16" max="16" width="12.8515625" style="16" bestFit="1" customWidth="1"/>
    <col min="17" max="17" width="14.00390625" style="16" bestFit="1" customWidth="1"/>
    <col min="18" max="18" width="12.8515625" style="16" bestFit="1" customWidth="1"/>
    <col min="19" max="19" width="14.00390625" style="16" bestFit="1" customWidth="1"/>
    <col min="20" max="20" width="9.00390625" style="31" bestFit="1" customWidth="1"/>
    <col min="21" max="21" width="2.140625" style="16" customWidth="1"/>
    <col min="22" max="16384" width="9.140625" style="16" customWidth="1"/>
  </cols>
  <sheetData>
    <row r="1" spans="2:20" s="1" customFormat="1" ht="29.25">
      <c r="B1" s="64" t="s">
        <v>31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2:20" s="1" customFormat="1" ht="29.25">
      <c r="B2" s="64" t="s">
        <v>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s="1" customFormat="1" ht="29.25">
      <c r="B3" s="64" t="s">
        <v>50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5" spans="2:20" s="2" customFormat="1" ht="45" customHeight="1">
      <c r="B5" s="65" t="s">
        <v>11</v>
      </c>
      <c r="C5" s="67" t="s">
        <v>10</v>
      </c>
      <c r="D5" s="67" t="s">
        <v>0</v>
      </c>
      <c r="E5" s="67" t="s">
        <v>28</v>
      </c>
      <c r="F5" s="63" t="s">
        <v>1</v>
      </c>
      <c r="G5" s="3" t="s">
        <v>2</v>
      </c>
      <c r="H5" s="3" t="s">
        <v>21</v>
      </c>
      <c r="I5" s="4" t="s">
        <v>19</v>
      </c>
      <c r="J5" s="3" t="s">
        <v>20</v>
      </c>
      <c r="K5" s="68" t="s">
        <v>29</v>
      </c>
      <c r="L5" s="69"/>
      <c r="M5" s="61" t="s">
        <v>14</v>
      </c>
      <c r="N5" s="62"/>
      <c r="O5" s="61" t="s">
        <v>8</v>
      </c>
      <c r="P5" s="62"/>
      <c r="Q5" s="61" t="s">
        <v>12</v>
      </c>
      <c r="R5" s="62"/>
      <c r="S5" s="63" t="s">
        <v>3</v>
      </c>
      <c r="T5" s="63" t="s">
        <v>13</v>
      </c>
    </row>
    <row r="6" spans="2:20" s="2" customFormat="1" ht="21">
      <c r="B6" s="66"/>
      <c r="C6" s="67"/>
      <c r="D6" s="67"/>
      <c r="E6" s="63"/>
      <c r="F6" s="63"/>
      <c r="G6" s="5" t="s">
        <v>4</v>
      </c>
      <c r="H6" s="5">
        <v>1</v>
      </c>
      <c r="I6" s="6">
        <v>2</v>
      </c>
      <c r="J6" s="5" t="s">
        <v>22</v>
      </c>
      <c r="K6" s="5" t="s">
        <v>5</v>
      </c>
      <c r="L6" s="7" t="s">
        <v>6</v>
      </c>
      <c r="M6" s="6" t="s">
        <v>7</v>
      </c>
      <c r="N6" s="8" t="s">
        <v>15</v>
      </c>
      <c r="O6" s="6" t="s">
        <v>7</v>
      </c>
      <c r="P6" s="8" t="s">
        <v>15</v>
      </c>
      <c r="Q6" s="6" t="s">
        <v>7</v>
      </c>
      <c r="R6" s="8" t="s">
        <v>15</v>
      </c>
      <c r="S6" s="63"/>
      <c r="T6" s="63"/>
    </row>
    <row r="7" spans="2:20" ht="42" customHeight="1">
      <c r="B7" s="9">
        <v>1</v>
      </c>
      <c r="C7" s="44" t="s">
        <v>42</v>
      </c>
      <c r="D7" s="45" t="s">
        <v>51</v>
      </c>
      <c r="E7" s="11">
        <v>243013</v>
      </c>
      <c r="F7" s="12">
        <v>1282130.85</v>
      </c>
      <c r="G7" s="10">
        <v>1</v>
      </c>
      <c r="H7" s="12">
        <v>512852.34</v>
      </c>
      <c r="I7" s="13">
        <v>0</v>
      </c>
      <c r="J7" s="14">
        <f>+H7-I7</f>
        <v>512852.34</v>
      </c>
      <c r="K7" s="11">
        <v>243013</v>
      </c>
      <c r="L7" s="11">
        <v>243132</v>
      </c>
      <c r="M7" s="12">
        <v>0</v>
      </c>
      <c r="N7" s="12">
        <v>0</v>
      </c>
      <c r="O7" s="12">
        <v>512852.34</v>
      </c>
      <c r="P7" s="12">
        <v>0</v>
      </c>
      <c r="Q7" s="12">
        <f>+O7+M7</f>
        <v>512852.34</v>
      </c>
      <c r="R7" s="12">
        <f>SUM(N7+P7)</f>
        <v>0</v>
      </c>
      <c r="S7" s="12"/>
      <c r="T7" s="15" t="s">
        <v>30</v>
      </c>
    </row>
    <row r="8" spans="2:20" ht="42.75" customHeight="1">
      <c r="B8" s="9"/>
      <c r="C8" s="46" t="s">
        <v>43</v>
      </c>
      <c r="D8" s="9"/>
      <c r="E8" s="9"/>
      <c r="F8" s="17" t="s">
        <v>44</v>
      </c>
      <c r="G8" s="9">
        <v>2</v>
      </c>
      <c r="H8" s="18">
        <v>769278.51</v>
      </c>
      <c r="I8" s="19">
        <v>0</v>
      </c>
      <c r="J8" s="14">
        <f>+H8-I8</f>
        <v>769278.51</v>
      </c>
      <c r="K8" s="28" t="s">
        <v>54</v>
      </c>
      <c r="L8" s="9"/>
      <c r="M8" s="18"/>
      <c r="N8" s="18"/>
      <c r="O8" s="18"/>
      <c r="P8" s="18"/>
      <c r="Q8" s="18"/>
      <c r="R8" s="18"/>
      <c r="S8" s="18"/>
      <c r="T8" s="9"/>
    </row>
    <row r="9" spans="2:20" ht="21.75">
      <c r="B9" s="9"/>
      <c r="C9" s="46" t="s">
        <v>46</v>
      </c>
      <c r="D9" s="9"/>
      <c r="E9" s="9"/>
      <c r="F9" s="17"/>
      <c r="G9" s="9"/>
      <c r="H9" s="18"/>
      <c r="I9" s="19"/>
      <c r="J9" s="14"/>
      <c r="K9" s="28"/>
      <c r="L9" s="9"/>
      <c r="M9" s="18"/>
      <c r="N9" s="18"/>
      <c r="O9" s="18"/>
      <c r="P9" s="18"/>
      <c r="Q9" s="18"/>
      <c r="R9" s="18"/>
      <c r="S9" s="18"/>
      <c r="T9" s="9"/>
    </row>
    <row r="10" spans="2:20" ht="21.75">
      <c r="B10" s="9"/>
      <c r="C10" s="46" t="s">
        <v>47</v>
      </c>
      <c r="D10" s="9"/>
      <c r="E10" s="9"/>
      <c r="F10" s="17"/>
      <c r="G10" s="9"/>
      <c r="H10" s="18"/>
      <c r="I10" s="19"/>
      <c r="J10" s="14"/>
      <c r="K10" s="28"/>
      <c r="L10" s="9"/>
      <c r="M10" s="18"/>
      <c r="N10" s="18"/>
      <c r="O10" s="18"/>
      <c r="P10" s="18"/>
      <c r="Q10" s="18"/>
      <c r="R10" s="18"/>
      <c r="S10" s="18"/>
      <c r="T10" s="9"/>
    </row>
    <row r="11" spans="2:20" ht="21.75">
      <c r="B11" s="20"/>
      <c r="C11" s="55" t="s">
        <v>45</v>
      </c>
      <c r="D11" s="20"/>
      <c r="E11" s="20"/>
      <c r="F11" s="21"/>
      <c r="G11" s="20"/>
      <c r="H11" s="33">
        <f>SUM(H7:H9)</f>
        <v>1282130.85</v>
      </c>
      <c r="I11" s="34">
        <f>SUM(I7:I9)</f>
        <v>0</v>
      </c>
      <c r="J11" s="34">
        <f>SUM(J7:J8)</f>
        <v>1282130.85</v>
      </c>
      <c r="K11" s="34"/>
      <c r="L11" s="34"/>
      <c r="M11" s="35">
        <f aca="true" t="shared" si="0" ref="M11:R11">SUM(M7:M8)</f>
        <v>0</v>
      </c>
      <c r="N11" s="35">
        <f t="shared" si="0"/>
        <v>0</v>
      </c>
      <c r="O11" s="35">
        <f t="shared" si="0"/>
        <v>512852.34</v>
      </c>
      <c r="P11" s="35">
        <f t="shared" si="0"/>
        <v>0</v>
      </c>
      <c r="Q11" s="35">
        <f t="shared" si="0"/>
        <v>512852.34</v>
      </c>
      <c r="R11" s="35">
        <f t="shared" si="0"/>
        <v>0</v>
      </c>
      <c r="S11" s="36">
        <f>SUM(Q11:R11)</f>
        <v>512852.34</v>
      </c>
      <c r="T11" s="20"/>
    </row>
    <row r="12" spans="2:20" ht="21.75">
      <c r="B12" s="9">
        <v>2</v>
      </c>
      <c r="C12" s="44" t="s">
        <v>9</v>
      </c>
      <c r="D12" s="10" t="s">
        <v>52</v>
      </c>
      <c r="E12" s="11">
        <v>242745</v>
      </c>
      <c r="F12" s="12">
        <v>8775000</v>
      </c>
      <c r="G12" s="10">
        <v>1</v>
      </c>
      <c r="H12" s="12">
        <v>6142500</v>
      </c>
      <c r="I12" s="13">
        <v>307125</v>
      </c>
      <c r="J12" s="14">
        <f>+H12-I12</f>
        <v>5835375</v>
      </c>
      <c r="K12" s="11">
        <v>242746</v>
      </c>
      <c r="L12" s="11">
        <v>243001</v>
      </c>
      <c r="M12" s="12">
        <v>6142500</v>
      </c>
      <c r="N12" s="12">
        <v>0</v>
      </c>
      <c r="O12" s="12">
        <v>0</v>
      </c>
      <c r="P12" s="12">
        <v>0</v>
      </c>
      <c r="Q12" s="12">
        <f>+O12+M12</f>
        <v>6142500</v>
      </c>
      <c r="R12" s="12">
        <f>SUM(N12+P12)</f>
        <v>0</v>
      </c>
      <c r="S12" s="12"/>
      <c r="T12" s="15" t="s">
        <v>30</v>
      </c>
    </row>
    <row r="13" spans="2:20" ht="21.75">
      <c r="B13" s="9"/>
      <c r="C13" s="46" t="s">
        <v>16</v>
      </c>
      <c r="D13" s="9"/>
      <c r="E13" s="9"/>
      <c r="F13" s="17" t="s">
        <v>26</v>
      </c>
      <c r="G13" s="9">
        <v>2</v>
      </c>
      <c r="H13" s="18">
        <v>2632500</v>
      </c>
      <c r="I13" s="19">
        <v>131625</v>
      </c>
      <c r="J13" s="14">
        <f>+H13-I13</f>
        <v>2500875</v>
      </c>
      <c r="K13" s="9"/>
      <c r="L13" s="9"/>
      <c r="M13" s="18">
        <v>0</v>
      </c>
      <c r="N13" s="18">
        <v>0</v>
      </c>
      <c r="O13" s="18">
        <v>2632500</v>
      </c>
      <c r="P13" s="18">
        <v>0</v>
      </c>
      <c r="Q13" s="18">
        <f>+O13+M13</f>
        <v>2632500</v>
      </c>
      <c r="R13" s="18">
        <v>0</v>
      </c>
      <c r="S13" s="18"/>
      <c r="T13" s="9"/>
    </row>
    <row r="14" spans="2:20" ht="21.75">
      <c r="B14" s="9"/>
      <c r="C14" s="46" t="s">
        <v>39</v>
      </c>
      <c r="D14" s="9"/>
      <c r="E14" s="9"/>
      <c r="F14" s="17"/>
      <c r="G14" s="9"/>
      <c r="H14" s="18"/>
      <c r="I14" s="19"/>
      <c r="J14" s="14"/>
      <c r="K14" s="9"/>
      <c r="L14" s="9"/>
      <c r="M14" s="18"/>
      <c r="N14" s="18"/>
      <c r="O14" s="18"/>
      <c r="P14" s="18"/>
      <c r="Q14" s="18"/>
      <c r="R14" s="18"/>
      <c r="S14" s="18"/>
      <c r="T14" s="9"/>
    </row>
    <row r="15" spans="2:20" ht="21.75">
      <c r="B15" s="47"/>
      <c r="C15" s="56" t="s">
        <v>48</v>
      </c>
      <c r="D15" s="47"/>
      <c r="E15" s="47"/>
      <c r="F15" s="48"/>
      <c r="G15" s="47"/>
      <c r="H15" s="49"/>
      <c r="I15" s="50"/>
      <c r="J15" s="51"/>
      <c r="K15" s="47"/>
      <c r="L15" s="47"/>
      <c r="M15" s="49"/>
      <c r="N15" s="49"/>
      <c r="O15" s="49"/>
      <c r="P15" s="49"/>
      <c r="Q15" s="49"/>
      <c r="R15" s="49"/>
      <c r="S15" s="49"/>
      <c r="T15" s="47"/>
    </row>
    <row r="16" spans="2:20" ht="21.75">
      <c r="B16" s="20"/>
      <c r="C16" s="55" t="s">
        <v>37</v>
      </c>
      <c r="D16" s="20"/>
      <c r="E16" s="20"/>
      <c r="F16" s="21"/>
      <c r="G16" s="20"/>
      <c r="H16" s="40">
        <f>SUM(H12:H13)</f>
        <v>8775000</v>
      </c>
      <c r="I16" s="41">
        <f>SUM(I12:I13)</f>
        <v>438750</v>
      </c>
      <c r="J16" s="41">
        <f>SUM(J12:J13)</f>
        <v>8336250</v>
      </c>
      <c r="K16" s="41"/>
      <c r="L16" s="41"/>
      <c r="M16" s="42">
        <f aca="true" t="shared" si="1" ref="M16:R16">SUM(M12:M13)</f>
        <v>6142500</v>
      </c>
      <c r="N16" s="42">
        <f t="shared" si="1"/>
        <v>0</v>
      </c>
      <c r="O16" s="42">
        <f t="shared" si="1"/>
        <v>2632500</v>
      </c>
      <c r="P16" s="42">
        <f t="shared" si="1"/>
        <v>0</v>
      </c>
      <c r="Q16" s="42">
        <f t="shared" si="1"/>
        <v>8775000</v>
      </c>
      <c r="R16" s="42">
        <f t="shared" si="1"/>
        <v>0</v>
      </c>
      <c r="S16" s="43">
        <f>SUM(Q16:R16)</f>
        <v>8775000</v>
      </c>
      <c r="T16" s="20"/>
    </row>
    <row r="17" spans="2:21" ht="21.75">
      <c r="B17" s="22">
        <v>3</v>
      </c>
      <c r="C17" s="44" t="s">
        <v>9</v>
      </c>
      <c r="D17" s="10" t="s">
        <v>53</v>
      </c>
      <c r="E17" s="11">
        <v>243032</v>
      </c>
      <c r="F17" s="23">
        <v>6000000</v>
      </c>
      <c r="G17" s="22">
        <v>1</v>
      </c>
      <c r="H17" s="13">
        <v>1000000</v>
      </c>
      <c r="I17" s="13">
        <v>10000</v>
      </c>
      <c r="J17" s="13">
        <f>+H17-I17</f>
        <v>990000</v>
      </c>
      <c r="K17" s="11">
        <v>243033</v>
      </c>
      <c r="L17" s="11">
        <v>243274</v>
      </c>
      <c r="M17" s="23">
        <v>0</v>
      </c>
      <c r="N17" s="23">
        <v>0</v>
      </c>
      <c r="O17" s="23">
        <v>1000000</v>
      </c>
      <c r="P17" s="23">
        <v>0</v>
      </c>
      <c r="Q17" s="24">
        <f>SUM(M17+O17)</f>
        <v>1000000</v>
      </c>
      <c r="R17" s="24">
        <f>SUM(N17+P17)</f>
        <v>0</v>
      </c>
      <c r="S17" s="24"/>
      <c r="T17" s="10" t="s">
        <v>27</v>
      </c>
      <c r="U17" s="25"/>
    </row>
    <row r="18" spans="2:21" ht="21.75">
      <c r="B18" s="9"/>
      <c r="C18" s="46" t="s">
        <v>16</v>
      </c>
      <c r="D18" s="9"/>
      <c r="E18" s="9"/>
      <c r="F18" s="17" t="s">
        <v>18</v>
      </c>
      <c r="G18" s="9">
        <v>2</v>
      </c>
      <c r="H18" s="26">
        <v>2000000</v>
      </c>
      <c r="I18" s="26">
        <v>30000</v>
      </c>
      <c r="J18" s="26">
        <f>+H18-I18</f>
        <v>1970000</v>
      </c>
      <c r="K18" s="9"/>
      <c r="L18" s="9"/>
      <c r="M18" s="18">
        <v>0</v>
      </c>
      <c r="N18" s="18">
        <v>0</v>
      </c>
      <c r="O18" s="18">
        <v>1000000</v>
      </c>
      <c r="P18" s="18">
        <v>1000000</v>
      </c>
      <c r="Q18" s="18">
        <f>SUM(O18+M18)</f>
        <v>1000000</v>
      </c>
      <c r="R18" s="27">
        <f>+P18+N18</f>
        <v>1000000</v>
      </c>
      <c r="S18" s="17"/>
      <c r="T18" s="9"/>
      <c r="U18" s="25"/>
    </row>
    <row r="19" spans="2:21" ht="21.75">
      <c r="B19" s="9"/>
      <c r="C19" s="46" t="s">
        <v>40</v>
      </c>
      <c r="D19" s="9"/>
      <c r="E19" s="9"/>
      <c r="F19" s="17" t="s">
        <v>17</v>
      </c>
      <c r="G19" s="9">
        <v>3</v>
      </c>
      <c r="H19" s="26">
        <v>3000000</v>
      </c>
      <c r="I19" s="26">
        <v>20000</v>
      </c>
      <c r="J19" s="26">
        <f>+H19-I19</f>
        <v>2980000</v>
      </c>
      <c r="K19" s="28" t="s">
        <v>54</v>
      </c>
      <c r="L19" s="9"/>
      <c r="M19" s="18"/>
      <c r="N19" s="18"/>
      <c r="O19" s="18"/>
      <c r="P19" s="18"/>
      <c r="Q19" s="18"/>
      <c r="R19" s="27"/>
      <c r="S19" s="17"/>
      <c r="T19" s="9"/>
      <c r="U19" s="25"/>
    </row>
    <row r="20" spans="2:21" ht="21.75">
      <c r="B20" s="9"/>
      <c r="C20" s="46" t="s">
        <v>49</v>
      </c>
      <c r="D20" s="9"/>
      <c r="E20" s="9"/>
      <c r="F20" s="17"/>
      <c r="G20" s="9"/>
      <c r="H20" s="52"/>
      <c r="I20" s="52"/>
      <c r="J20" s="52"/>
      <c r="K20" s="53"/>
      <c r="L20" s="47"/>
      <c r="M20" s="49"/>
      <c r="N20" s="49"/>
      <c r="O20" s="49"/>
      <c r="P20" s="49"/>
      <c r="Q20" s="49"/>
      <c r="R20" s="54"/>
      <c r="S20" s="48"/>
      <c r="T20" s="47"/>
      <c r="U20" s="25"/>
    </row>
    <row r="21" spans="2:20" ht="21.75">
      <c r="B21" s="9"/>
      <c r="C21" s="46" t="s">
        <v>38</v>
      </c>
      <c r="D21" s="9"/>
      <c r="E21" s="9"/>
      <c r="F21" s="17"/>
      <c r="G21" s="9"/>
      <c r="H21" s="40">
        <f>SUM(H17:H19)</f>
        <v>6000000</v>
      </c>
      <c r="I21" s="40">
        <f>SUM(I17:I19)</f>
        <v>60000</v>
      </c>
      <c r="J21" s="40">
        <f>SUM(J17:J19)</f>
        <v>5940000</v>
      </c>
      <c r="K21" s="40"/>
      <c r="L21" s="40"/>
      <c r="M21" s="40">
        <f aca="true" t="shared" si="2" ref="M21:R21">SUM(M17:M19)</f>
        <v>0</v>
      </c>
      <c r="N21" s="40">
        <f t="shared" si="2"/>
        <v>0</v>
      </c>
      <c r="O21" s="40">
        <f t="shared" si="2"/>
        <v>2000000</v>
      </c>
      <c r="P21" s="40">
        <f t="shared" si="2"/>
        <v>1000000</v>
      </c>
      <c r="Q21" s="40">
        <f t="shared" si="2"/>
        <v>2000000</v>
      </c>
      <c r="R21" s="40">
        <f t="shared" si="2"/>
        <v>1000000</v>
      </c>
      <c r="S21" s="40">
        <f>SUM(Q21:R21)</f>
        <v>3000000</v>
      </c>
      <c r="T21" s="20"/>
    </row>
    <row r="22" spans="2:20" ht="21.75">
      <c r="B22" s="20"/>
      <c r="C22" s="59" t="s">
        <v>41</v>
      </c>
      <c r="D22" s="20"/>
      <c r="E22" s="20"/>
      <c r="F22" s="21"/>
      <c r="G22" s="20"/>
      <c r="H22" s="33">
        <f aca="true" t="shared" si="3" ref="H22:S22">SUM(H16,H21)</f>
        <v>14775000</v>
      </c>
      <c r="I22" s="33">
        <f t="shared" si="3"/>
        <v>498750</v>
      </c>
      <c r="J22" s="33">
        <f t="shared" si="3"/>
        <v>14276250</v>
      </c>
      <c r="K22" s="33">
        <f t="shared" si="3"/>
        <v>0</v>
      </c>
      <c r="L22" s="33">
        <f t="shared" si="3"/>
        <v>0</v>
      </c>
      <c r="M22" s="33">
        <f t="shared" si="3"/>
        <v>6142500</v>
      </c>
      <c r="N22" s="33">
        <f t="shared" si="3"/>
        <v>0</v>
      </c>
      <c r="O22" s="33">
        <f t="shared" si="3"/>
        <v>4632500</v>
      </c>
      <c r="P22" s="33">
        <f t="shared" si="3"/>
        <v>1000000</v>
      </c>
      <c r="Q22" s="33">
        <f t="shared" si="3"/>
        <v>10775000</v>
      </c>
      <c r="R22" s="33">
        <f t="shared" si="3"/>
        <v>1000000</v>
      </c>
      <c r="S22" s="33">
        <f t="shared" si="3"/>
        <v>11775000</v>
      </c>
      <c r="T22" s="20"/>
    </row>
    <row r="23" spans="1:20" s="1" customFormat="1" ht="22.5" thickBot="1">
      <c r="A23" s="29"/>
      <c r="B23" s="29"/>
      <c r="C23" s="57"/>
      <c r="D23" s="29"/>
      <c r="E23" s="29"/>
      <c r="F23" s="29"/>
      <c r="G23" s="30" t="s">
        <v>25</v>
      </c>
      <c r="H23" s="39">
        <f aca="true" t="shared" si="4" ref="H23:S23">SUM(H11,H22)</f>
        <v>16057130.85</v>
      </c>
      <c r="I23" s="39">
        <f t="shared" si="4"/>
        <v>498750</v>
      </c>
      <c r="J23" s="39">
        <f t="shared" si="4"/>
        <v>15558380.85</v>
      </c>
      <c r="K23" s="39">
        <f t="shared" si="4"/>
        <v>0</v>
      </c>
      <c r="L23" s="39">
        <f t="shared" si="4"/>
        <v>0</v>
      </c>
      <c r="M23" s="39">
        <f t="shared" si="4"/>
        <v>6142500</v>
      </c>
      <c r="N23" s="39">
        <f t="shared" si="4"/>
        <v>0</v>
      </c>
      <c r="O23" s="39">
        <f t="shared" si="4"/>
        <v>5145352.34</v>
      </c>
      <c r="P23" s="39">
        <f t="shared" si="4"/>
        <v>1000000</v>
      </c>
      <c r="Q23" s="39">
        <f t="shared" si="4"/>
        <v>11287852.34</v>
      </c>
      <c r="R23" s="39">
        <f t="shared" si="4"/>
        <v>1000000</v>
      </c>
      <c r="S23" s="39">
        <f t="shared" si="4"/>
        <v>12287852.34</v>
      </c>
      <c r="T23" s="31"/>
    </row>
    <row r="24" spans="7:20" ht="18" customHeight="1" thickTop="1">
      <c r="G24" s="16"/>
      <c r="H24" s="16"/>
      <c r="I24" s="16"/>
      <c r="T24" s="16"/>
    </row>
    <row r="25" spans="3:20" ht="18" customHeight="1">
      <c r="C25" s="60" t="s">
        <v>23</v>
      </c>
      <c r="G25" s="16"/>
      <c r="H25" s="16"/>
      <c r="I25" s="16"/>
      <c r="T25" s="16"/>
    </row>
    <row r="26" spans="3:18" ht="21.75">
      <c r="C26" s="60" t="s">
        <v>24</v>
      </c>
      <c r="Q26" s="32"/>
      <c r="R26" s="32"/>
    </row>
    <row r="27" spans="3:20" ht="21.75">
      <c r="C27" s="16"/>
      <c r="F27" s="37"/>
      <c r="T27" s="38" t="s">
        <v>33</v>
      </c>
    </row>
    <row r="28" spans="6:20" ht="21.75">
      <c r="F28" s="37"/>
      <c r="S28" s="31"/>
      <c r="T28" s="38" t="s">
        <v>34</v>
      </c>
    </row>
    <row r="29" spans="6:20" ht="21.75">
      <c r="F29" s="37"/>
      <c r="T29" s="38" t="s">
        <v>35</v>
      </c>
    </row>
    <row r="30" spans="6:20" ht="21.75">
      <c r="F30" s="37"/>
      <c r="T30" s="38" t="s">
        <v>32</v>
      </c>
    </row>
    <row r="31" spans="6:20" ht="21.75">
      <c r="F31" s="37"/>
      <c r="T31" s="38" t="s">
        <v>34</v>
      </c>
    </row>
    <row r="32" ht="10.5" customHeight="1">
      <c r="F32" s="37"/>
    </row>
    <row r="33" ht="21.75">
      <c r="F33" s="37"/>
    </row>
    <row r="34" ht="21.75">
      <c r="F34" s="37"/>
    </row>
    <row r="35" ht="21.75">
      <c r="F35" s="37"/>
    </row>
    <row r="36" ht="21.75">
      <c r="F36" s="37"/>
    </row>
    <row r="37" ht="21.75">
      <c r="F37" s="37"/>
    </row>
    <row r="38" ht="21.75">
      <c r="F38" s="37"/>
    </row>
    <row r="39" ht="21.75">
      <c r="F39" s="37"/>
    </row>
  </sheetData>
  <sheetProtection/>
  <mergeCells count="14">
    <mergeCell ref="E5:E6"/>
    <mergeCell ref="F5:F6"/>
    <mergeCell ref="K5:L5"/>
    <mergeCell ref="O5:P5"/>
    <mergeCell ref="Q5:R5"/>
    <mergeCell ref="S5:S6"/>
    <mergeCell ref="T5:T6"/>
    <mergeCell ref="M5:N5"/>
    <mergeCell ref="B1:T1"/>
    <mergeCell ref="B2:T2"/>
    <mergeCell ref="B3:T3"/>
    <mergeCell ref="B5:B6"/>
    <mergeCell ref="C5:C6"/>
    <mergeCell ref="D5:D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User</cp:lastModifiedBy>
  <cp:lastPrinted>2021-10-29T04:38:53Z</cp:lastPrinted>
  <dcterms:created xsi:type="dcterms:W3CDTF">2007-03-25T23:33:36Z</dcterms:created>
  <dcterms:modified xsi:type="dcterms:W3CDTF">2022-05-23T07:16:11Z</dcterms:modified>
  <cp:category/>
  <cp:version/>
  <cp:contentType/>
  <cp:contentStatus/>
</cp:coreProperties>
</file>