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ntana Korattana\Downloads\"/>
    </mc:Choice>
  </mc:AlternateContent>
  <xr:revisionPtr revIDLastSave="0" documentId="13_ncr:1_{6BE8420D-4CFD-4015-82C7-75E00CC6092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นศ.ทั้งหมด" sheetId="1" r:id="rId1"/>
    <sheet name="นศ.ป.ตรี" sheetId="2" r:id="rId2"/>
  </sheets>
  <definedNames>
    <definedName name="_xlnm.Print_Titles" localSheetId="0">นศ.ทั้งหมด!$3:$4</definedName>
    <definedName name="_xlnm.Print_Titles" localSheetId="1">นศ.ป.ตรี!$3:$5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8" i="2" l="1"/>
  <c r="U135" i="2"/>
  <c r="F133" i="2"/>
  <c r="C133" i="2"/>
  <c r="B133" i="2"/>
  <c r="D133" i="2" s="1"/>
  <c r="F25" i="2"/>
  <c r="E25" i="2"/>
  <c r="I25" i="2"/>
  <c r="H25" i="2"/>
  <c r="J25" i="2" s="1"/>
  <c r="K25" i="2"/>
  <c r="L25" i="2"/>
  <c r="R25" i="2"/>
  <c r="Q25" i="2"/>
  <c r="S25" i="2" s="1"/>
  <c r="N25" i="2"/>
  <c r="U30" i="2"/>
  <c r="T30" i="2"/>
  <c r="S30" i="2"/>
  <c r="P30" i="2"/>
  <c r="M30" i="2"/>
  <c r="G30" i="2"/>
  <c r="C25" i="2"/>
  <c r="B25" i="2"/>
  <c r="W30" i="2" l="1"/>
  <c r="X30" i="2"/>
  <c r="D25" i="2"/>
  <c r="M25" i="2"/>
  <c r="V30" i="2"/>
  <c r="T25" i="2"/>
  <c r="U53" i="1"/>
  <c r="T53" i="1"/>
  <c r="U26" i="1"/>
  <c r="T26" i="1"/>
  <c r="S26" i="1"/>
  <c r="G53" i="1"/>
  <c r="O57" i="1"/>
  <c r="N57" i="1"/>
  <c r="P57" i="1" s="1"/>
  <c r="P54" i="1"/>
  <c r="P55" i="1"/>
  <c r="P56" i="1"/>
  <c r="P53" i="1"/>
  <c r="S54" i="1"/>
  <c r="S55" i="1"/>
  <c r="S56" i="1"/>
  <c r="S57" i="1"/>
  <c r="S53" i="1"/>
  <c r="M54" i="1"/>
  <c r="M55" i="1"/>
  <c r="M56" i="1"/>
  <c r="M57" i="1"/>
  <c r="M53" i="1"/>
  <c r="J57" i="1"/>
  <c r="J54" i="1"/>
  <c r="J55" i="1"/>
  <c r="J56" i="1"/>
  <c r="J53" i="1"/>
  <c r="M8" i="1"/>
  <c r="V26" i="1" l="1"/>
  <c r="X26" i="1" s="1"/>
  <c r="V53" i="1"/>
  <c r="W53" i="1" s="1"/>
  <c r="O25" i="2"/>
  <c r="P108" i="2"/>
  <c r="W26" i="1" l="1"/>
  <c r="X53" i="1"/>
  <c r="P25" i="2"/>
  <c r="U25" i="2"/>
  <c r="G25" i="2"/>
  <c r="E7" i="1"/>
  <c r="V25" i="2" l="1"/>
  <c r="W25" i="2" s="1"/>
  <c r="X25" i="2"/>
  <c r="F7" i="1"/>
  <c r="G7" i="1" l="1"/>
  <c r="D21" i="2"/>
  <c r="B20" i="2"/>
  <c r="U109" i="2" l="1"/>
  <c r="T109" i="2"/>
  <c r="T108" i="2"/>
  <c r="M109" i="2"/>
  <c r="J109" i="2"/>
  <c r="D109" i="2"/>
  <c r="G109" i="2"/>
  <c r="C106" i="2"/>
  <c r="B106" i="2"/>
  <c r="S134" i="2"/>
  <c r="S135" i="2"/>
  <c r="S136" i="2"/>
  <c r="S138" i="2"/>
  <c r="S140" i="2"/>
  <c r="S141" i="2"/>
  <c r="S142" i="2"/>
  <c r="S143" i="2"/>
  <c r="P140" i="2"/>
  <c r="P134" i="2"/>
  <c r="P135" i="2"/>
  <c r="P136" i="2"/>
  <c r="P138" i="2"/>
  <c r="P141" i="2"/>
  <c r="P142" i="2"/>
  <c r="P143" i="2"/>
  <c r="M134" i="2"/>
  <c r="M135" i="2"/>
  <c r="M136" i="2"/>
  <c r="M138" i="2"/>
  <c r="M140" i="2"/>
  <c r="M141" i="2"/>
  <c r="M142" i="2"/>
  <c r="M143" i="2"/>
  <c r="J136" i="2"/>
  <c r="J140" i="2"/>
  <c r="J134" i="2"/>
  <c r="J135" i="2"/>
  <c r="J138" i="2"/>
  <c r="J141" i="2"/>
  <c r="J142" i="2"/>
  <c r="J143" i="2"/>
  <c r="G134" i="2"/>
  <c r="G135" i="2"/>
  <c r="G136" i="2"/>
  <c r="G138" i="2"/>
  <c r="G140" i="2"/>
  <c r="G141" i="2"/>
  <c r="G142" i="2"/>
  <c r="G143" i="2"/>
  <c r="D134" i="2"/>
  <c r="D135" i="2"/>
  <c r="D136" i="2"/>
  <c r="D138" i="2"/>
  <c r="D140" i="2"/>
  <c r="D141" i="2"/>
  <c r="D142" i="2"/>
  <c r="D143" i="2"/>
  <c r="B137" i="2"/>
  <c r="B139" i="2"/>
  <c r="B129" i="2"/>
  <c r="S16" i="2"/>
  <c r="S18" i="2"/>
  <c r="S19" i="2"/>
  <c r="S21" i="2"/>
  <c r="S22" i="2"/>
  <c r="S24" i="2"/>
  <c r="S26" i="2"/>
  <c r="S27" i="2"/>
  <c r="S28" i="2"/>
  <c r="S29" i="2"/>
  <c r="S31" i="2"/>
  <c r="S32" i="2"/>
  <c r="S33" i="2"/>
  <c r="S34" i="2"/>
  <c r="S36" i="2"/>
  <c r="S37" i="2"/>
  <c r="S38" i="2"/>
  <c r="S39" i="2"/>
  <c r="S40" i="2"/>
  <c r="S42" i="2"/>
  <c r="S43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60" i="2"/>
  <c r="S61" i="2"/>
  <c r="S62" i="2"/>
  <c r="S63" i="2"/>
  <c r="S64" i="2"/>
  <c r="S65" i="2"/>
  <c r="S66" i="2"/>
  <c r="S67" i="2"/>
  <c r="S68" i="2"/>
  <c r="S70" i="2"/>
  <c r="S71" i="2"/>
  <c r="S72" i="2"/>
  <c r="S74" i="2"/>
  <c r="S76" i="2"/>
  <c r="S78" i="2"/>
  <c r="S79" i="2"/>
  <c r="S80" i="2"/>
  <c r="S81" i="2"/>
  <c r="S83" i="2"/>
  <c r="S84" i="2"/>
  <c r="S86" i="2"/>
  <c r="S87" i="2"/>
  <c r="S88" i="2"/>
  <c r="S89" i="2"/>
  <c r="S90" i="2"/>
  <c r="S92" i="2"/>
  <c r="S93" i="2"/>
  <c r="S94" i="2"/>
  <c r="S95" i="2"/>
  <c r="S97" i="2"/>
  <c r="S98" i="2"/>
  <c r="S99" i="2"/>
  <c r="S100" i="2"/>
  <c r="S101" i="2"/>
  <c r="S102" i="2"/>
  <c r="S103" i="2"/>
  <c r="S105" i="2"/>
  <c r="S107" i="2"/>
  <c r="S108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6" i="2"/>
  <c r="S127" i="2"/>
  <c r="S128" i="2"/>
  <c r="S130" i="2"/>
  <c r="S15" i="2"/>
  <c r="S8" i="2"/>
  <c r="S10" i="2"/>
  <c r="S11" i="2"/>
  <c r="S13" i="2"/>
  <c r="S14" i="2"/>
  <c r="S7" i="2"/>
  <c r="P8" i="2"/>
  <c r="P10" i="2"/>
  <c r="P11" i="2"/>
  <c r="P13" i="2"/>
  <c r="P14" i="2"/>
  <c r="P15" i="2"/>
  <c r="P16" i="2"/>
  <c r="P18" i="2"/>
  <c r="P19" i="2"/>
  <c r="P21" i="2"/>
  <c r="P22" i="2"/>
  <c r="P24" i="2"/>
  <c r="P26" i="2"/>
  <c r="P27" i="2"/>
  <c r="P28" i="2"/>
  <c r="P29" i="2"/>
  <c r="P31" i="2"/>
  <c r="P32" i="2"/>
  <c r="P33" i="2"/>
  <c r="P34" i="2"/>
  <c r="P36" i="2"/>
  <c r="P37" i="2"/>
  <c r="P38" i="2"/>
  <c r="P39" i="2"/>
  <c r="P40" i="2"/>
  <c r="P42" i="2"/>
  <c r="P43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60" i="2"/>
  <c r="P61" i="2"/>
  <c r="P62" i="2"/>
  <c r="P63" i="2"/>
  <c r="P64" i="2"/>
  <c r="P65" i="2"/>
  <c r="P66" i="2"/>
  <c r="P67" i="2"/>
  <c r="P68" i="2"/>
  <c r="P70" i="2"/>
  <c r="P71" i="2"/>
  <c r="P72" i="2"/>
  <c r="P74" i="2"/>
  <c r="P76" i="2"/>
  <c r="P78" i="2"/>
  <c r="P79" i="2"/>
  <c r="P80" i="2"/>
  <c r="P81" i="2"/>
  <c r="P83" i="2"/>
  <c r="P84" i="2"/>
  <c r="P86" i="2"/>
  <c r="P87" i="2"/>
  <c r="P88" i="2"/>
  <c r="P89" i="2"/>
  <c r="P90" i="2"/>
  <c r="P92" i="2"/>
  <c r="P93" i="2"/>
  <c r="P94" i="2"/>
  <c r="P95" i="2"/>
  <c r="P97" i="2"/>
  <c r="P98" i="2"/>
  <c r="P99" i="2"/>
  <c r="P100" i="2"/>
  <c r="P101" i="2"/>
  <c r="P102" i="2"/>
  <c r="P103" i="2"/>
  <c r="P105" i="2"/>
  <c r="P107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6" i="2"/>
  <c r="P127" i="2"/>
  <c r="P128" i="2"/>
  <c r="P130" i="2"/>
  <c r="P7" i="2"/>
  <c r="M122" i="2"/>
  <c r="M29" i="2"/>
  <c r="M31" i="2"/>
  <c r="M32" i="2"/>
  <c r="M33" i="2"/>
  <c r="M34" i="2"/>
  <c r="M36" i="2"/>
  <c r="M37" i="2"/>
  <c r="M38" i="2"/>
  <c r="M39" i="2"/>
  <c r="M40" i="2"/>
  <c r="M42" i="2"/>
  <c r="M43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60" i="2"/>
  <c r="M61" i="2"/>
  <c r="M62" i="2"/>
  <c r="M63" i="2"/>
  <c r="M64" i="2"/>
  <c r="M65" i="2"/>
  <c r="M66" i="2"/>
  <c r="M67" i="2"/>
  <c r="M68" i="2"/>
  <c r="M70" i="2"/>
  <c r="M71" i="2"/>
  <c r="M72" i="2"/>
  <c r="M74" i="2"/>
  <c r="M76" i="2"/>
  <c r="M78" i="2"/>
  <c r="M79" i="2"/>
  <c r="M80" i="2"/>
  <c r="M81" i="2"/>
  <c r="M83" i="2"/>
  <c r="M84" i="2"/>
  <c r="M86" i="2"/>
  <c r="M87" i="2"/>
  <c r="M88" i="2"/>
  <c r="M89" i="2"/>
  <c r="M90" i="2"/>
  <c r="M92" i="2"/>
  <c r="M93" i="2"/>
  <c r="M94" i="2"/>
  <c r="M95" i="2"/>
  <c r="M97" i="2"/>
  <c r="M98" i="2"/>
  <c r="M99" i="2"/>
  <c r="M100" i="2"/>
  <c r="M101" i="2"/>
  <c r="M102" i="2"/>
  <c r="M103" i="2"/>
  <c r="M105" i="2"/>
  <c r="M107" i="2"/>
  <c r="M108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3" i="2"/>
  <c r="M124" i="2"/>
  <c r="M126" i="2"/>
  <c r="M127" i="2"/>
  <c r="M128" i="2"/>
  <c r="M130" i="2"/>
  <c r="M21" i="2"/>
  <c r="M22" i="2"/>
  <c r="M24" i="2"/>
  <c r="M26" i="2"/>
  <c r="M27" i="2"/>
  <c r="M28" i="2"/>
  <c r="M8" i="2"/>
  <c r="M10" i="2"/>
  <c r="M11" i="2"/>
  <c r="M13" i="2"/>
  <c r="M14" i="2"/>
  <c r="M15" i="2"/>
  <c r="M16" i="2"/>
  <c r="M18" i="2"/>
  <c r="M19" i="2"/>
  <c r="M7" i="2"/>
  <c r="J8" i="2"/>
  <c r="J10" i="2"/>
  <c r="J11" i="2"/>
  <c r="J13" i="2"/>
  <c r="J14" i="2"/>
  <c r="J15" i="2"/>
  <c r="J16" i="2"/>
  <c r="J18" i="2"/>
  <c r="J19" i="2"/>
  <c r="J21" i="2"/>
  <c r="J22" i="2"/>
  <c r="J24" i="2"/>
  <c r="J26" i="2"/>
  <c r="J27" i="2"/>
  <c r="J28" i="2"/>
  <c r="J29" i="2"/>
  <c r="J31" i="2"/>
  <c r="J32" i="2"/>
  <c r="J33" i="2"/>
  <c r="J34" i="2"/>
  <c r="J36" i="2"/>
  <c r="J37" i="2"/>
  <c r="J38" i="2"/>
  <c r="J39" i="2"/>
  <c r="J40" i="2"/>
  <c r="J42" i="2"/>
  <c r="J43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60" i="2"/>
  <c r="J61" i="2"/>
  <c r="J62" i="2"/>
  <c r="J63" i="2"/>
  <c r="J64" i="2"/>
  <c r="J65" i="2"/>
  <c r="J66" i="2"/>
  <c r="J67" i="2"/>
  <c r="J68" i="2"/>
  <c r="J70" i="2"/>
  <c r="J71" i="2"/>
  <c r="J72" i="2"/>
  <c r="J74" i="2"/>
  <c r="J76" i="2"/>
  <c r="J78" i="2"/>
  <c r="J79" i="2"/>
  <c r="J80" i="2"/>
  <c r="J81" i="2"/>
  <c r="J83" i="2"/>
  <c r="J84" i="2"/>
  <c r="J86" i="2"/>
  <c r="J87" i="2"/>
  <c r="J88" i="2"/>
  <c r="J89" i="2"/>
  <c r="J90" i="2"/>
  <c r="J92" i="2"/>
  <c r="J93" i="2"/>
  <c r="J94" i="2"/>
  <c r="J95" i="2"/>
  <c r="J97" i="2"/>
  <c r="J98" i="2"/>
  <c r="J99" i="2"/>
  <c r="J100" i="2"/>
  <c r="J101" i="2"/>
  <c r="J102" i="2"/>
  <c r="J103" i="2"/>
  <c r="J105" i="2"/>
  <c r="J107" i="2"/>
  <c r="J108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6" i="2"/>
  <c r="J127" i="2"/>
  <c r="J128" i="2"/>
  <c r="J130" i="2"/>
  <c r="J7" i="2"/>
  <c r="G8" i="2"/>
  <c r="G10" i="2"/>
  <c r="G11" i="2"/>
  <c r="G13" i="2"/>
  <c r="G14" i="2"/>
  <c r="G15" i="2"/>
  <c r="G16" i="2"/>
  <c r="G18" i="2"/>
  <c r="G19" i="2"/>
  <c r="G21" i="2"/>
  <c r="G22" i="2"/>
  <c r="G24" i="2"/>
  <c r="G26" i="2"/>
  <c r="G27" i="2"/>
  <c r="G28" i="2"/>
  <c r="G29" i="2"/>
  <c r="G31" i="2"/>
  <c r="G32" i="2"/>
  <c r="G33" i="2"/>
  <c r="G34" i="2"/>
  <c r="G36" i="2"/>
  <c r="G37" i="2"/>
  <c r="G38" i="2"/>
  <c r="G39" i="2"/>
  <c r="G40" i="2"/>
  <c r="G42" i="2"/>
  <c r="G43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60" i="2"/>
  <c r="G61" i="2"/>
  <c r="G62" i="2"/>
  <c r="G63" i="2"/>
  <c r="G64" i="2"/>
  <c r="G65" i="2"/>
  <c r="G66" i="2"/>
  <c r="G67" i="2"/>
  <c r="G68" i="2"/>
  <c r="G70" i="2"/>
  <c r="G71" i="2"/>
  <c r="G72" i="2"/>
  <c r="G74" i="2"/>
  <c r="G76" i="2"/>
  <c r="G78" i="2"/>
  <c r="G79" i="2"/>
  <c r="G80" i="2"/>
  <c r="G81" i="2"/>
  <c r="G83" i="2"/>
  <c r="G84" i="2"/>
  <c r="G86" i="2"/>
  <c r="G87" i="2"/>
  <c r="G88" i="2"/>
  <c r="G89" i="2"/>
  <c r="G90" i="2"/>
  <c r="G92" i="2"/>
  <c r="G93" i="2"/>
  <c r="G94" i="2"/>
  <c r="G95" i="2"/>
  <c r="G97" i="2"/>
  <c r="G98" i="2"/>
  <c r="G99" i="2"/>
  <c r="G100" i="2"/>
  <c r="G101" i="2"/>
  <c r="G102" i="2"/>
  <c r="G103" i="2"/>
  <c r="G105" i="2"/>
  <c r="G107" i="2"/>
  <c r="G108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6" i="2"/>
  <c r="G127" i="2"/>
  <c r="G128" i="2"/>
  <c r="G130" i="2"/>
  <c r="G7" i="2"/>
  <c r="D29" i="2"/>
  <c r="D31" i="2"/>
  <c r="D32" i="2"/>
  <c r="D33" i="2"/>
  <c r="D34" i="2"/>
  <c r="D36" i="2"/>
  <c r="D37" i="2"/>
  <c r="D38" i="2"/>
  <c r="D39" i="2"/>
  <c r="D40" i="2"/>
  <c r="D42" i="2"/>
  <c r="D43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60" i="2"/>
  <c r="D61" i="2"/>
  <c r="D62" i="2"/>
  <c r="D63" i="2"/>
  <c r="D64" i="2"/>
  <c r="D65" i="2"/>
  <c r="D66" i="2"/>
  <c r="D67" i="2"/>
  <c r="D68" i="2"/>
  <c r="D70" i="2"/>
  <c r="D71" i="2"/>
  <c r="D72" i="2"/>
  <c r="D74" i="2"/>
  <c r="D76" i="2"/>
  <c r="D78" i="2"/>
  <c r="D79" i="2"/>
  <c r="D80" i="2"/>
  <c r="D81" i="2"/>
  <c r="D83" i="2"/>
  <c r="D84" i="2"/>
  <c r="D86" i="2"/>
  <c r="D87" i="2"/>
  <c r="D88" i="2"/>
  <c r="D89" i="2"/>
  <c r="D90" i="2"/>
  <c r="D92" i="2"/>
  <c r="D93" i="2"/>
  <c r="D94" i="2"/>
  <c r="D95" i="2"/>
  <c r="D97" i="2"/>
  <c r="D98" i="2"/>
  <c r="D99" i="2"/>
  <c r="D100" i="2"/>
  <c r="D101" i="2"/>
  <c r="D102" i="2"/>
  <c r="D103" i="2"/>
  <c r="D105" i="2"/>
  <c r="D107" i="2"/>
  <c r="D108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6" i="2"/>
  <c r="D127" i="2"/>
  <c r="D128" i="2"/>
  <c r="D130" i="2"/>
  <c r="D27" i="2"/>
  <c r="D28" i="2"/>
  <c r="D16" i="2"/>
  <c r="D18" i="2"/>
  <c r="D19" i="2"/>
  <c r="D22" i="2"/>
  <c r="D24" i="2"/>
  <c r="D26" i="2"/>
  <c r="D15" i="2"/>
  <c r="D8" i="2"/>
  <c r="D10" i="2"/>
  <c r="D11" i="2"/>
  <c r="D13" i="2"/>
  <c r="D14" i="2"/>
  <c r="D7" i="2"/>
  <c r="E129" i="2"/>
  <c r="F129" i="2"/>
  <c r="H129" i="2"/>
  <c r="I129" i="2"/>
  <c r="K129" i="2"/>
  <c r="L129" i="2"/>
  <c r="N129" i="2"/>
  <c r="O129" i="2"/>
  <c r="Q129" i="2"/>
  <c r="R129" i="2"/>
  <c r="E125" i="2"/>
  <c r="F125" i="2"/>
  <c r="H125" i="2"/>
  <c r="J125" i="2" s="1"/>
  <c r="I125" i="2"/>
  <c r="K125" i="2"/>
  <c r="L125" i="2"/>
  <c r="N125" i="2"/>
  <c r="O125" i="2"/>
  <c r="Q125" i="2"/>
  <c r="R125" i="2"/>
  <c r="E106" i="2"/>
  <c r="F106" i="2"/>
  <c r="H106" i="2"/>
  <c r="I106" i="2"/>
  <c r="K106" i="2"/>
  <c r="L106" i="2"/>
  <c r="N106" i="2"/>
  <c r="O106" i="2"/>
  <c r="Q106" i="2"/>
  <c r="R106" i="2"/>
  <c r="E104" i="2"/>
  <c r="F104" i="2"/>
  <c r="H104" i="2"/>
  <c r="I104" i="2"/>
  <c r="K104" i="2"/>
  <c r="L104" i="2"/>
  <c r="N104" i="2"/>
  <c r="P104" i="2" s="1"/>
  <c r="O104" i="2"/>
  <c r="Q104" i="2"/>
  <c r="R104" i="2"/>
  <c r="C104" i="2"/>
  <c r="E96" i="2"/>
  <c r="F96" i="2"/>
  <c r="H96" i="2"/>
  <c r="I96" i="2"/>
  <c r="K96" i="2"/>
  <c r="L96" i="2"/>
  <c r="N96" i="2"/>
  <c r="O96" i="2"/>
  <c r="Q96" i="2"/>
  <c r="R96" i="2"/>
  <c r="E91" i="2"/>
  <c r="F91" i="2"/>
  <c r="H91" i="2"/>
  <c r="I91" i="2"/>
  <c r="K91" i="2"/>
  <c r="L91" i="2"/>
  <c r="N91" i="2"/>
  <c r="O91" i="2"/>
  <c r="Q91" i="2"/>
  <c r="R91" i="2"/>
  <c r="E85" i="2"/>
  <c r="F85" i="2"/>
  <c r="H85" i="2"/>
  <c r="I85" i="2"/>
  <c r="K85" i="2"/>
  <c r="L85" i="2"/>
  <c r="N85" i="2"/>
  <c r="O85" i="2"/>
  <c r="P85" i="2" s="1"/>
  <c r="Q85" i="2"/>
  <c r="R85" i="2"/>
  <c r="E82" i="2"/>
  <c r="F82" i="2"/>
  <c r="H82" i="2"/>
  <c r="I82" i="2"/>
  <c r="K82" i="2"/>
  <c r="L82" i="2"/>
  <c r="M82" i="2" s="1"/>
  <c r="N82" i="2"/>
  <c r="O82" i="2"/>
  <c r="Q82" i="2"/>
  <c r="R82" i="2"/>
  <c r="E77" i="2"/>
  <c r="F77" i="2"/>
  <c r="H77" i="2"/>
  <c r="I77" i="2"/>
  <c r="K77" i="2"/>
  <c r="L77" i="2"/>
  <c r="N77" i="2"/>
  <c r="O77" i="2"/>
  <c r="Q77" i="2"/>
  <c r="R77" i="2"/>
  <c r="C73" i="2"/>
  <c r="E69" i="2"/>
  <c r="G69" i="2" s="1"/>
  <c r="F69" i="2"/>
  <c r="H69" i="2"/>
  <c r="I69" i="2"/>
  <c r="K69" i="2"/>
  <c r="L69" i="2"/>
  <c r="N69" i="2"/>
  <c r="O69" i="2"/>
  <c r="Q69" i="2"/>
  <c r="S69" i="2" s="1"/>
  <c r="R69" i="2"/>
  <c r="C69" i="2"/>
  <c r="E59" i="2"/>
  <c r="F59" i="2"/>
  <c r="H59" i="2"/>
  <c r="I59" i="2"/>
  <c r="K59" i="2"/>
  <c r="L59" i="2"/>
  <c r="N59" i="2"/>
  <c r="O59" i="2"/>
  <c r="Q59" i="2"/>
  <c r="R59" i="2"/>
  <c r="C59" i="2"/>
  <c r="E44" i="2"/>
  <c r="F44" i="2"/>
  <c r="H44" i="2"/>
  <c r="J44" i="2" s="1"/>
  <c r="I44" i="2"/>
  <c r="K44" i="2"/>
  <c r="L44" i="2"/>
  <c r="N44" i="2"/>
  <c r="O44" i="2"/>
  <c r="Q44" i="2"/>
  <c r="R44" i="2"/>
  <c r="E41" i="2"/>
  <c r="G41" i="2" s="1"/>
  <c r="F41" i="2"/>
  <c r="H41" i="2"/>
  <c r="I41" i="2"/>
  <c r="K41" i="2"/>
  <c r="L41" i="2"/>
  <c r="N41" i="2"/>
  <c r="O41" i="2"/>
  <c r="Q41" i="2"/>
  <c r="S41" i="2" s="1"/>
  <c r="R41" i="2"/>
  <c r="E35" i="2"/>
  <c r="F35" i="2"/>
  <c r="H35" i="2"/>
  <c r="I35" i="2"/>
  <c r="K35" i="2"/>
  <c r="L35" i="2"/>
  <c r="N35" i="2"/>
  <c r="P35" i="2" s="1"/>
  <c r="O35" i="2"/>
  <c r="Q35" i="2"/>
  <c r="R35" i="2"/>
  <c r="C35" i="2"/>
  <c r="E20" i="2"/>
  <c r="F20" i="2"/>
  <c r="H20" i="2"/>
  <c r="I20" i="2"/>
  <c r="K20" i="2"/>
  <c r="L20" i="2"/>
  <c r="N20" i="2"/>
  <c r="O20" i="2"/>
  <c r="Q20" i="2"/>
  <c r="R20" i="2"/>
  <c r="C20" i="2"/>
  <c r="D20" i="2" s="1"/>
  <c r="E17" i="2"/>
  <c r="G17" i="2" s="1"/>
  <c r="F17" i="2"/>
  <c r="H17" i="2"/>
  <c r="I17" i="2"/>
  <c r="K17" i="2"/>
  <c r="L17" i="2"/>
  <c r="N17" i="2"/>
  <c r="O17" i="2"/>
  <c r="Q17" i="2"/>
  <c r="S17" i="2" s="1"/>
  <c r="R17" i="2"/>
  <c r="C17" i="2"/>
  <c r="B17" i="2"/>
  <c r="C12" i="2"/>
  <c r="E12" i="2"/>
  <c r="F12" i="2"/>
  <c r="H12" i="2"/>
  <c r="I12" i="2"/>
  <c r="K12" i="2"/>
  <c r="L12" i="2"/>
  <c r="M12" i="2" s="1"/>
  <c r="N12" i="2"/>
  <c r="O12" i="2"/>
  <c r="Q12" i="2"/>
  <c r="R12" i="2"/>
  <c r="C9" i="2"/>
  <c r="E9" i="2"/>
  <c r="G9" i="2" s="1"/>
  <c r="F9" i="2"/>
  <c r="H9" i="2"/>
  <c r="I9" i="2"/>
  <c r="K9" i="2"/>
  <c r="L9" i="2"/>
  <c r="N9" i="2"/>
  <c r="O9" i="2"/>
  <c r="Q9" i="2"/>
  <c r="S9" i="2" s="1"/>
  <c r="R9" i="2"/>
  <c r="B9" i="2"/>
  <c r="F6" i="2"/>
  <c r="H6" i="2"/>
  <c r="I6" i="2"/>
  <c r="K6" i="2"/>
  <c r="L6" i="2"/>
  <c r="N6" i="2"/>
  <c r="P6" i="2" s="1"/>
  <c r="O6" i="2"/>
  <c r="Q6" i="2"/>
  <c r="R6" i="2"/>
  <c r="E6" i="2"/>
  <c r="B6" i="2"/>
  <c r="C6" i="2"/>
  <c r="S6" i="2" l="1"/>
  <c r="J9" i="2"/>
  <c r="J17" i="2"/>
  <c r="S106" i="2"/>
  <c r="M129" i="2"/>
  <c r="G6" i="2"/>
  <c r="J6" i="2"/>
  <c r="M17" i="2"/>
  <c r="P20" i="2"/>
  <c r="P77" i="2"/>
  <c r="P125" i="2"/>
  <c r="B144" i="2"/>
  <c r="D17" i="2"/>
  <c r="S35" i="2"/>
  <c r="G35" i="2"/>
  <c r="J41" i="2"/>
  <c r="M44" i="2"/>
  <c r="J69" i="2"/>
  <c r="S104" i="2"/>
  <c r="G104" i="2"/>
  <c r="J106" i="2"/>
  <c r="M125" i="2"/>
  <c r="P129" i="2"/>
  <c r="P69" i="2"/>
  <c r="D6" i="2"/>
  <c r="S12" i="2"/>
  <c r="G12" i="2"/>
  <c r="S20" i="2"/>
  <c r="J59" i="2"/>
  <c r="S77" i="2"/>
  <c r="G77" i="2"/>
  <c r="J82" i="2"/>
  <c r="M85" i="2"/>
  <c r="P91" i="2"/>
  <c r="S96" i="2"/>
  <c r="G96" i="2"/>
  <c r="P41" i="2"/>
  <c r="S44" i="2"/>
  <c r="G44" i="2"/>
  <c r="S125" i="2"/>
  <c r="M9" i="2"/>
  <c r="J35" i="2"/>
  <c r="M41" i="2"/>
  <c r="P44" i="2"/>
  <c r="M69" i="2"/>
  <c r="P12" i="2"/>
  <c r="V109" i="2"/>
  <c r="X109" i="2" s="1"/>
  <c r="T106" i="2"/>
  <c r="D9" i="2"/>
  <c r="P59" i="2"/>
  <c r="M77" i="2"/>
  <c r="P82" i="2"/>
  <c r="S85" i="2"/>
  <c r="G85" i="2"/>
  <c r="J91" i="2"/>
  <c r="M96" i="2"/>
  <c r="J77" i="2"/>
  <c r="G91" i="2"/>
  <c r="J12" i="2"/>
  <c r="J20" i="2"/>
  <c r="M59" i="2"/>
  <c r="S91" i="2"/>
  <c r="M6" i="2"/>
  <c r="P9" i="2"/>
  <c r="P17" i="2"/>
  <c r="M35" i="2"/>
  <c r="P106" i="2"/>
  <c r="G125" i="2"/>
  <c r="J129" i="2"/>
  <c r="J96" i="2"/>
  <c r="S59" i="2"/>
  <c r="G59" i="2"/>
  <c r="S82" i="2"/>
  <c r="G82" i="2"/>
  <c r="J85" i="2"/>
  <c r="M91" i="2"/>
  <c r="P96" i="2"/>
  <c r="M104" i="2"/>
  <c r="J104" i="2"/>
  <c r="M20" i="2"/>
  <c r="G20" i="2"/>
  <c r="G106" i="2"/>
  <c r="M106" i="2"/>
  <c r="U106" i="2"/>
  <c r="D106" i="2"/>
  <c r="S129" i="2"/>
  <c r="T129" i="2"/>
  <c r="G129" i="2"/>
  <c r="B125" i="2"/>
  <c r="C137" i="2"/>
  <c r="C139" i="2"/>
  <c r="E139" i="2"/>
  <c r="F139" i="2"/>
  <c r="H139" i="2"/>
  <c r="I139" i="2"/>
  <c r="K139" i="2"/>
  <c r="L139" i="2"/>
  <c r="N139" i="2"/>
  <c r="O139" i="2"/>
  <c r="Q139" i="2"/>
  <c r="R139" i="2"/>
  <c r="E137" i="2"/>
  <c r="T137" i="2" s="1"/>
  <c r="F137" i="2"/>
  <c r="F144" i="2" s="1"/>
  <c r="H137" i="2"/>
  <c r="I137" i="2"/>
  <c r="K137" i="2"/>
  <c r="L137" i="2"/>
  <c r="N137" i="2"/>
  <c r="O137" i="2"/>
  <c r="Q137" i="2"/>
  <c r="R137" i="2"/>
  <c r="E133" i="2"/>
  <c r="H133" i="2"/>
  <c r="H144" i="2" s="1"/>
  <c r="I133" i="2"/>
  <c r="K133" i="2"/>
  <c r="K144" i="2" s="1"/>
  <c r="L133" i="2"/>
  <c r="L144" i="2" s="1"/>
  <c r="N133" i="2"/>
  <c r="O133" i="2"/>
  <c r="Q133" i="2"/>
  <c r="R133" i="2"/>
  <c r="C129" i="2"/>
  <c r="D129" i="2" s="1"/>
  <c r="C125" i="2"/>
  <c r="U125" i="2" s="1"/>
  <c r="B91" i="2"/>
  <c r="T91" i="2" s="1"/>
  <c r="B85" i="2"/>
  <c r="U104" i="2"/>
  <c r="B104" i="2"/>
  <c r="D104" i="2" s="1"/>
  <c r="B96" i="2"/>
  <c r="C96" i="2"/>
  <c r="U96" i="2" s="1"/>
  <c r="C91" i="2"/>
  <c r="U91" i="2" s="1"/>
  <c r="C85" i="2"/>
  <c r="U85" i="2" s="1"/>
  <c r="C82" i="2"/>
  <c r="U82" i="2" s="1"/>
  <c r="B82" i="2"/>
  <c r="C77" i="2"/>
  <c r="U77" i="2" s="1"/>
  <c r="B77" i="2"/>
  <c r="T77" i="2" s="1"/>
  <c r="C75" i="2"/>
  <c r="E75" i="2"/>
  <c r="F75" i="2"/>
  <c r="H75" i="2"/>
  <c r="I75" i="2"/>
  <c r="K75" i="2"/>
  <c r="L75" i="2"/>
  <c r="N75" i="2"/>
  <c r="O75" i="2"/>
  <c r="Q75" i="2"/>
  <c r="R75" i="2"/>
  <c r="B75" i="2"/>
  <c r="E73" i="2"/>
  <c r="F73" i="2"/>
  <c r="H73" i="2"/>
  <c r="I73" i="2"/>
  <c r="K73" i="2"/>
  <c r="L73" i="2"/>
  <c r="N73" i="2"/>
  <c r="O73" i="2"/>
  <c r="Q73" i="2"/>
  <c r="R73" i="2"/>
  <c r="B73" i="2"/>
  <c r="U69" i="2"/>
  <c r="B69" i="2"/>
  <c r="D69" i="2" s="1"/>
  <c r="B59" i="2"/>
  <c r="D59" i="2" s="1"/>
  <c r="C44" i="2"/>
  <c r="U44" i="2" s="1"/>
  <c r="B44" i="2"/>
  <c r="C41" i="2"/>
  <c r="U41" i="2" s="1"/>
  <c r="B41" i="2"/>
  <c r="T41" i="2" s="1"/>
  <c r="T37" i="2"/>
  <c r="U35" i="2"/>
  <c r="B35" i="2"/>
  <c r="D35" i="2" s="1"/>
  <c r="C23" i="2"/>
  <c r="E23" i="2"/>
  <c r="F23" i="2"/>
  <c r="H23" i="2"/>
  <c r="I23" i="2"/>
  <c r="K23" i="2"/>
  <c r="L23" i="2"/>
  <c r="N23" i="2"/>
  <c r="O23" i="2"/>
  <c r="Q23" i="2"/>
  <c r="R23" i="2"/>
  <c r="B23" i="2"/>
  <c r="D23" i="2" s="1"/>
  <c r="U20" i="2"/>
  <c r="T17" i="2"/>
  <c r="U12" i="2"/>
  <c r="B12" i="2"/>
  <c r="D12" i="2" s="1"/>
  <c r="T6" i="2"/>
  <c r="U121" i="2"/>
  <c r="T114" i="2"/>
  <c r="U114" i="2"/>
  <c r="T110" i="2"/>
  <c r="D53" i="1"/>
  <c r="D54" i="1"/>
  <c r="D55" i="1"/>
  <c r="D56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7" i="1"/>
  <c r="S28" i="1"/>
  <c r="S29" i="1"/>
  <c r="S30" i="1"/>
  <c r="S31" i="1"/>
  <c r="S32" i="1"/>
  <c r="S33" i="1"/>
  <c r="S34" i="1"/>
  <c r="S35" i="1"/>
  <c r="S36" i="1"/>
  <c r="S37" i="1"/>
  <c r="S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P5" i="1"/>
  <c r="H51" i="1"/>
  <c r="M19" i="1"/>
  <c r="M20" i="1"/>
  <c r="M21" i="1"/>
  <c r="M22" i="1"/>
  <c r="M23" i="1"/>
  <c r="M24" i="1"/>
  <c r="M25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6" i="1"/>
  <c r="M7" i="1"/>
  <c r="M9" i="1"/>
  <c r="M10" i="1"/>
  <c r="M11" i="1"/>
  <c r="M12" i="1"/>
  <c r="M13" i="1"/>
  <c r="M14" i="1"/>
  <c r="M15" i="1"/>
  <c r="M16" i="1"/>
  <c r="M17" i="1"/>
  <c r="M18" i="1"/>
  <c r="M5" i="1"/>
  <c r="J46" i="1"/>
  <c r="J47" i="1"/>
  <c r="J48" i="1"/>
  <c r="J49" i="1"/>
  <c r="J50" i="1"/>
  <c r="J36" i="1"/>
  <c r="J37" i="1"/>
  <c r="J38" i="1"/>
  <c r="J39" i="1"/>
  <c r="J40" i="1"/>
  <c r="J41" i="1"/>
  <c r="J42" i="1"/>
  <c r="J43" i="1"/>
  <c r="J44" i="1"/>
  <c r="J45" i="1"/>
  <c r="J19" i="1"/>
  <c r="J20" i="1"/>
  <c r="J21" i="1"/>
  <c r="J22" i="1"/>
  <c r="J23" i="1"/>
  <c r="J24" i="1"/>
  <c r="J25" i="1"/>
  <c r="J27" i="1"/>
  <c r="J28" i="1"/>
  <c r="J29" i="1"/>
  <c r="J30" i="1"/>
  <c r="J31" i="1"/>
  <c r="J32" i="1"/>
  <c r="J33" i="1"/>
  <c r="J34" i="1"/>
  <c r="J35" i="1"/>
  <c r="J13" i="1"/>
  <c r="J6" i="1"/>
  <c r="J7" i="1"/>
  <c r="J8" i="1"/>
  <c r="J9" i="1"/>
  <c r="J10" i="1"/>
  <c r="J11" i="1"/>
  <c r="J12" i="1"/>
  <c r="J14" i="1"/>
  <c r="J15" i="1"/>
  <c r="J16" i="1"/>
  <c r="J17" i="1"/>
  <c r="J18" i="1"/>
  <c r="J5" i="1"/>
  <c r="C51" i="1"/>
  <c r="I51" i="1"/>
  <c r="K51" i="1"/>
  <c r="L51" i="1"/>
  <c r="N51" i="1"/>
  <c r="O51" i="1"/>
  <c r="Q51" i="1"/>
  <c r="R51" i="1"/>
  <c r="B51" i="1"/>
  <c r="B58" i="1" s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G47" i="1"/>
  <c r="G48" i="1"/>
  <c r="G49" i="1"/>
  <c r="G50" i="1"/>
  <c r="G39" i="1"/>
  <c r="G41" i="1"/>
  <c r="G42" i="1"/>
  <c r="G43" i="1"/>
  <c r="G44" i="1"/>
  <c r="G45" i="1"/>
  <c r="G46" i="1"/>
  <c r="G25" i="1"/>
  <c r="G27" i="1"/>
  <c r="G28" i="1"/>
  <c r="G29" i="1"/>
  <c r="G30" i="1"/>
  <c r="G31" i="1"/>
  <c r="G32" i="1"/>
  <c r="G33" i="1"/>
  <c r="G34" i="1"/>
  <c r="G35" i="1"/>
  <c r="G16" i="1"/>
  <c r="U7" i="1"/>
  <c r="U16" i="1"/>
  <c r="U25" i="1"/>
  <c r="U27" i="1"/>
  <c r="U28" i="1"/>
  <c r="U29" i="1"/>
  <c r="U30" i="1"/>
  <c r="U31" i="1"/>
  <c r="U32" i="1"/>
  <c r="U33" i="1"/>
  <c r="U34" i="1"/>
  <c r="U35" i="1"/>
  <c r="U39" i="1"/>
  <c r="U41" i="1"/>
  <c r="U42" i="1"/>
  <c r="U43" i="1"/>
  <c r="U44" i="1"/>
  <c r="U45" i="1"/>
  <c r="U46" i="1"/>
  <c r="U47" i="1"/>
  <c r="U48" i="1"/>
  <c r="U49" i="1"/>
  <c r="U50" i="1"/>
  <c r="T7" i="1"/>
  <c r="T16" i="1"/>
  <c r="T25" i="1"/>
  <c r="T27" i="1"/>
  <c r="T28" i="1"/>
  <c r="T29" i="1"/>
  <c r="T30" i="1"/>
  <c r="T31" i="1"/>
  <c r="T32" i="1"/>
  <c r="T33" i="1"/>
  <c r="T34" i="1"/>
  <c r="T35" i="1"/>
  <c r="T39" i="1"/>
  <c r="T41" i="1"/>
  <c r="T42" i="1"/>
  <c r="T43" i="1"/>
  <c r="T44" i="1"/>
  <c r="T45" i="1"/>
  <c r="T46" i="1"/>
  <c r="T47" i="1"/>
  <c r="T48" i="1"/>
  <c r="T49" i="1"/>
  <c r="T50" i="1"/>
  <c r="T10" i="2"/>
  <c r="U134" i="2"/>
  <c r="U136" i="2"/>
  <c r="U138" i="2"/>
  <c r="V138" i="2" s="1"/>
  <c r="U140" i="2"/>
  <c r="U141" i="2"/>
  <c r="U142" i="2"/>
  <c r="U143" i="2"/>
  <c r="T134" i="2"/>
  <c r="T135" i="2"/>
  <c r="V135" i="2" s="1"/>
  <c r="T136" i="2"/>
  <c r="T140" i="2"/>
  <c r="T141" i="2"/>
  <c r="T142" i="2"/>
  <c r="T143" i="2"/>
  <c r="T54" i="2"/>
  <c r="U54" i="2"/>
  <c r="T43" i="2"/>
  <c r="U43" i="2"/>
  <c r="T26" i="2"/>
  <c r="U26" i="2"/>
  <c r="U18" i="2"/>
  <c r="U19" i="2"/>
  <c r="U21" i="2"/>
  <c r="U22" i="2"/>
  <c r="U24" i="2"/>
  <c r="U27" i="2"/>
  <c r="U28" i="2"/>
  <c r="U29" i="2"/>
  <c r="U31" i="2"/>
  <c r="U32" i="2"/>
  <c r="U33" i="2"/>
  <c r="U34" i="2"/>
  <c r="U36" i="2"/>
  <c r="U37" i="2"/>
  <c r="U38" i="2"/>
  <c r="U39" i="2"/>
  <c r="U40" i="2"/>
  <c r="U42" i="2"/>
  <c r="U45" i="2"/>
  <c r="U46" i="2"/>
  <c r="U47" i="2"/>
  <c r="U48" i="2"/>
  <c r="U49" i="2"/>
  <c r="U50" i="2"/>
  <c r="U51" i="2"/>
  <c r="U52" i="2"/>
  <c r="U53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70" i="2"/>
  <c r="U71" i="2"/>
  <c r="U72" i="2"/>
  <c r="U74" i="2"/>
  <c r="U76" i="2"/>
  <c r="U78" i="2"/>
  <c r="U79" i="2"/>
  <c r="U80" i="2"/>
  <c r="U81" i="2"/>
  <c r="U83" i="2"/>
  <c r="U84" i="2"/>
  <c r="U86" i="2"/>
  <c r="U87" i="2"/>
  <c r="U88" i="2"/>
  <c r="U89" i="2"/>
  <c r="U90" i="2"/>
  <c r="U92" i="2"/>
  <c r="U93" i="2"/>
  <c r="U94" i="2"/>
  <c r="U95" i="2"/>
  <c r="U97" i="2"/>
  <c r="U98" i="2"/>
  <c r="U99" i="2"/>
  <c r="U100" i="2"/>
  <c r="U101" i="2"/>
  <c r="U102" i="2"/>
  <c r="U103" i="2"/>
  <c r="U105" i="2"/>
  <c r="U107" i="2"/>
  <c r="U108" i="2"/>
  <c r="U110" i="2"/>
  <c r="U111" i="2"/>
  <c r="U112" i="2"/>
  <c r="U113" i="2"/>
  <c r="U115" i="2"/>
  <c r="U116" i="2"/>
  <c r="U117" i="2"/>
  <c r="U118" i="2"/>
  <c r="U119" i="2"/>
  <c r="U120" i="2"/>
  <c r="U122" i="2"/>
  <c r="U123" i="2"/>
  <c r="U124" i="2"/>
  <c r="U126" i="2"/>
  <c r="U127" i="2"/>
  <c r="U128" i="2"/>
  <c r="U130" i="2"/>
  <c r="U9" i="2"/>
  <c r="U10" i="2"/>
  <c r="U11" i="2"/>
  <c r="U13" i="2"/>
  <c r="U14" i="2"/>
  <c r="U15" i="2"/>
  <c r="U16" i="2"/>
  <c r="U17" i="2"/>
  <c r="U8" i="2"/>
  <c r="U7" i="2"/>
  <c r="U6" i="2"/>
  <c r="T81" i="2"/>
  <c r="T9" i="2"/>
  <c r="T45" i="2"/>
  <c r="T46" i="2"/>
  <c r="T47" i="2"/>
  <c r="T48" i="2"/>
  <c r="T49" i="2"/>
  <c r="T50" i="2"/>
  <c r="T51" i="2"/>
  <c r="T52" i="2"/>
  <c r="T53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70" i="2"/>
  <c r="T71" i="2"/>
  <c r="T72" i="2"/>
  <c r="T74" i="2"/>
  <c r="T76" i="2"/>
  <c r="T78" i="2"/>
  <c r="T79" i="2"/>
  <c r="T80" i="2"/>
  <c r="T83" i="2"/>
  <c r="T84" i="2"/>
  <c r="T86" i="2"/>
  <c r="T87" i="2"/>
  <c r="T88" i="2"/>
  <c r="T89" i="2"/>
  <c r="T90" i="2"/>
  <c r="T92" i="2"/>
  <c r="T93" i="2"/>
  <c r="T94" i="2"/>
  <c r="T95" i="2"/>
  <c r="T96" i="2"/>
  <c r="T97" i="2"/>
  <c r="T98" i="2"/>
  <c r="T99" i="2"/>
  <c r="T100" i="2"/>
  <c r="T101" i="2"/>
  <c r="T102" i="2"/>
  <c r="T103" i="2"/>
  <c r="T105" i="2"/>
  <c r="T107" i="2"/>
  <c r="T111" i="2"/>
  <c r="T112" i="2"/>
  <c r="T113" i="2"/>
  <c r="T115" i="2"/>
  <c r="T116" i="2"/>
  <c r="T117" i="2"/>
  <c r="T118" i="2"/>
  <c r="T119" i="2"/>
  <c r="T120" i="2"/>
  <c r="T121" i="2"/>
  <c r="T122" i="2"/>
  <c r="T123" i="2"/>
  <c r="T124" i="2"/>
  <c r="T126" i="2"/>
  <c r="T127" i="2"/>
  <c r="T128" i="2"/>
  <c r="T130" i="2"/>
  <c r="T31" i="2"/>
  <c r="T32" i="2"/>
  <c r="T33" i="2"/>
  <c r="T34" i="2"/>
  <c r="T36" i="2"/>
  <c r="T38" i="2"/>
  <c r="T39" i="2"/>
  <c r="T40" i="2"/>
  <c r="T42" i="2"/>
  <c r="T19" i="2"/>
  <c r="T21" i="2"/>
  <c r="T22" i="2"/>
  <c r="T24" i="2"/>
  <c r="T27" i="2"/>
  <c r="T28" i="2"/>
  <c r="T29" i="2"/>
  <c r="T7" i="2"/>
  <c r="T8" i="2"/>
  <c r="T11" i="2"/>
  <c r="T13" i="2"/>
  <c r="T14" i="2"/>
  <c r="T15" i="2"/>
  <c r="T16" i="2"/>
  <c r="T18" i="2"/>
  <c r="V136" i="2" l="1"/>
  <c r="W136" i="2"/>
  <c r="X136" i="2"/>
  <c r="V45" i="1"/>
  <c r="X45" i="1" s="1"/>
  <c r="W45" i="1"/>
  <c r="V33" i="1"/>
  <c r="W33" i="1" s="1"/>
  <c r="F19" i="1"/>
  <c r="U19" i="1" s="1"/>
  <c r="E11" i="1"/>
  <c r="T11" i="1" s="1"/>
  <c r="E18" i="1"/>
  <c r="T18" i="1" s="1"/>
  <c r="W135" i="2"/>
  <c r="X135" i="2"/>
  <c r="F11" i="1"/>
  <c r="U11" i="1" s="1"/>
  <c r="F9" i="1"/>
  <c r="U9" i="1" s="1"/>
  <c r="E38" i="1"/>
  <c r="T38" i="1" s="1"/>
  <c r="W109" i="2"/>
  <c r="V134" i="2"/>
  <c r="X134" i="2" s="1"/>
  <c r="W134" i="2"/>
  <c r="V43" i="1"/>
  <c r="W43" i="1" s="1"/>
  <c r="V31" i="1"/>
  <c r="W31" i="1" s="1"/>
  <c r="X43" i="1"/>
  <c r="X31" i="1"/>
  <c r="F37" i="1"/>
  <c r="U37" i="1" s="1"/>
  <c r="F23" i="1"/>
  <c r="U23" i="1" s="1"/>
  <c r="I144" i="2"/>
  <c r="U133" i="2"/>
  <c r="D137" i="2"/>
  <c r="U137" i="2"/>
  <c r="C144" i="2"/>
  <c r="E15" i="1"/>
  <c r="T15" i="1" s="1"/>
  <c r="F40" i="1"/>
  <c r="U40" i="1" s="1"/>
  <c r="V50" i="1"/>
  <c r="W50" i="1"/>
  <c r="V42" i="1"/>
  <c r="W42" i="1"/>
  <c r="X50" i="1"/>
  <c r="X42" i="1"/>
  <c r="F6" i="1"/>
  <c r="F38" i="1"/>
  <c r="U38" i="1" s="1"/>
  <c r="V143" i="2"/>
  <c r="W143" i="2" s="1"/>
  <c r="X29" i="1"/>
  <c r="E40" i="1"/>
  <c r="T40" i="1" s="1"/>
  <c r="F36" i="1"/>
  <c r="U36" i="1" s="1"/>
  <c r="R144" i="2"/>
  <c r="E144" i="2"/>
  <c r="G133" i="2"/>
  <c r="E24" i="1"/>
  <c r="T24" i="1" s="1"/>
  <c r="F18" i="1"/>
  <c r="U18" i="1" s="1"/>
  <c r="V142" i="2"/>
  <c r="X142" i="2" s="1"/>
  <c r="W142" i="2"/>
  <c r="V39" i="1"/>
  <c r="W39" i="1" s="1"/>
  <c r="X39" i="1"/>
  <c r="Q144" i="2"/>
  <c r="E21" i="1"/>
  <c r="T21" i="1" s="1"/>
  <c r="E36" i="1"/>
  <c r="T36" i="1" s="1"/>
  <c r="F13" i="1"/>
  <c r="U13" i="1" s="1"/>
  <c r="F15" i="1"/>
  <c r="U15" i="1" s="1"/>
  <c r="V141" i="2"/>
  <c r="W141" i="2" s="1"/>
  <c r="X35" i="1"/>
  <c r="X27" i="1"/>
  <c r="F14" i="1"/>
  <c r="U14" i="1" s="1"/>
  <c r="F5" i="1"/>
  <c r="U5" i="1" s="1"/>
  <c r="F20" i="1"/>
  <c r="U20" i="1" s="1"/>
  <c r="E8" i="1"/>
  <c r="T8" i="1" s="1"/>
  <c r="V8" i="1" s="1"/>
  <c r="W8" i="1" s="1"/>
  <c r="O144" i="2"/>
  <c r="V140" i="2"/>
  <c r="X140" i="2" s="1"/>
  <c r="X138" i="2"/>
  <c r="W138" i="2"/>
  <c r="V34" i="1"/>
  <c r="X34" i="1" s="1"/>
  <c r="W34" i="1"/>
  <c r="V25" i="1"/>
  <c r="W25" i="1" s="1"/>
  <c r="E13" i="1"/>
  <c r="T13" i="1" s="1"/>
  <c r="F8" i="1"/>
  <c r="U8" i="1" s="1"/>
  <c r="F22" i="1"/>
  <c r="U22" i="1" s="1"/>
  <c r="N144" i="2"/>
  <c r="W18" i="1"/>
  <c r="X7" i="1"/>
  <c r="V32" i="1"/>
  <c r="W32" i="1" s="1"/>
  <c r="V29" i="1"/>
  <c r="W29" i="1" s="1"/>
  <c r="V41" i="1"/>
  <c r="W41" i="1" s="1"/>
  <c r="V48" i="1"/>
  <c r="X48" i="1" s="1"/>
  <c r="V47" i="1"/>
  <c r="W47" i="1" s="1"/>
  <c r="E55" i="1"/>
  <c r="J23" i="2"/>
  <c r="S73" i="2"/>
  <c r="G73" i="2"/>
  <c r="P23" i="2"/>
  <c r="U23" i="2"/>
  <c r="R131" i="2"/>
  <c r="D96" i="2"/>
  <c r="S133" i="2"/>
  <c r="J137" i="2"/>
  <c r="V29" i="2"/>
  <c r="W29" i="2" s="1"/>
  <c r="V7" i="1"/>
  <c r="W7" i="1" s="1"/>
  <c r="T133" i="2"/>
  <c r="J73" i="2"/>
  <c r="L131" i="2"/>
  <c r="V28" i="1"/>
  <c r="W28" i="1" s="1"/>
  <c r="P73" i="2"/>
  <c r="F131" i="2"/>
  <c r="V35" i="1"/>
  <c r="W35" i="1" s="1"/>
  <c r="V27" i="1"/>
  <c r="W27" i="1" s="1"/>
  <c r="U6" i="1"/>
  <c r="M23" i="2"/>
  <c r="D85" i="2"/>
  <c r="F56" i="1"/>
  <c r="U56" i="1" s="1"/>
  <c r="V106" i="2"/>
  <c r="G24" i="1" s="1"/>
  <c r="F24" i="1"/>
  <c r="U24" i="1" s="1"/>
  <c r="D41" i="2"/>
  <c r="T69" i="2"/>
  <c r="M73" i="2"/>
  <c r="O131" i="2"/>
  <c r="V49" i="1"/>
  <c r="W49" i="1" s="1"/>
  <c r="V16" i="1"/>
  <c r="W16" i="1" s="1"/>
  <c r="D125" i="2"/>
  <c r="V15" i="1"/>
  <c r="W15" i="1" s="1"/>
  <c r="S23" i="2"/>
  <c r="G23" i="2"/>
  <c r="D44" i="2"/>
  <c r="U73" i="2"/>
  <c r="U129" i="2"/>
  <c r="M133" i="2"/>
  <c r="P137" i="2"/>
  <c r="D51" i="1"/>
  <c r="V46" i="1"/>
  <c r="X46" i="1" s="1"/>
  <c r="V30" i="1"/>
  <c r="X30" i="1" s="1"/>
  <c r="V44" i="1"/>
  <c r="W44" i="1" s="1"/>
  <c r="V40" i="1"/>
  <c r="W40" i="1" s="1"/>
  <c r="V38" i="1"/>
  <c r="X38" i="1" s="1"/>
  <c r="V36" i="1"/>
  <c r="W36" i="1" s="1"/>
  <c r="V18" i="1"/>
  <c r="X18" i="1" s="1"/>
  <c r="V13" i="1"/>
  <c r="W13" i="1" s="1"/>
  <c r="T104" i="2"/>
  <c r="U75" i="2"/>
  <c r="B131" i="2"/>
  <c r="B145" i="2" s="1"/>
  <c r="N131" i="2"/>
  <c r="Q131" i="2"/>
  <c r="T20" i="2"/>
  <c r="T35" i="2"/>
  <c r="T44" i="2"/>
  <c r="D75" i="2"/>
  <c r="P75" i="2"/>
  <c r="J75" i="2"/>
  <c r="D77" i="2"/>
  <c r="D82" i="2"/>
  <c r="I131" i="2"/>
  <c r="T23" i="2"/>
  <c r="T73" i="2"/>
  <c r="D73" i="2"/>
  <c r="K131" i="2"/>
  <c r="V8" i="2"/>
  <c r="W8" i="2" s="1"/>
  <c r="T75" i="2"/>
  <c r="S75" i="2"/>
  <c r="M75" i="2"/>
  <c r="G75" i="2"/>
  <c r="T85" i="2"/>
  <c r="D91" i="2"/>
  <c r="C131" i="2"/>
  <c r="F55" i="1"/>
  <c r="U55" i="1" s="1"/>
  <c r="H131" i="2"/>
  <c r="E131" i="2"/>
  <c r="V114" i="2"/>
  <c r="X114" i="2" s="1"/>
  <c r="P133" i="2"/>
  <c r="J133" i="2"/>
  <c r="S137" i="2"/>
  <c r="M137" i="2"/>
  <c r="G137" i="2"/>
  <c r="P139" i="2"/>
  <c r="J139" i="2"/>
  <c r="D139" i="2"/>
  <c r="T139" i="2"/>
  <c r="S139" i="2"/>
  <c r="M139" i="2"/>
  <c r="G139" i="2"/>
  <c r="T125" i="2"/>
  <c r="U139" i="2"/>
  <c r="T82" i="2"/>
  <c r="T12" i="2"/>
  <c r="V13" i="2"/>
  <c r="X13" i="2" s="1"/>
  <c r="V24" i="2"/>
  <c r="W24" i="2" s="1"/>
  <c r="V11" i="2"/>
  <c r="X11" i="2" s="1"/>
  <c r="V17" i="2"/>
  <c r="G13" i="1" s="1"/>
  <c r="V54" i="2"/>
  <c r="X54" i="2" s="1"/>
  <c r="V27" i="2"/>
  <c r="X27" i="2" s="1"/>
  <c r="V43" i="2"/>
  <c r="X43" i="2" s="1"/>
  <c r="V32" i="2"/>
  <c r="W32" i="2" s="1"/>
  <c r="V21" i="2"/>
  <c r="W21" i="2" s="1"/>
  <c r="V98" i="2"/>
  <c r="W98" i="2" s="1"/>
  <c r="V16" i="2"/>
  <c r="W16" i="2" s="1"/>
  <c r="V36" i="2"/>
  <c r="W36" i="2" s="1"/>
  <c r="V128" i="2"/>
  <c r="X128" i="2" s="1"/>
  <c r="V121" i="2"/>
  <c r="X121" i="2" s="1"/>
  <c r="V113" i="2"/>
  <c r="W113" i="2" s="1"/>
  <c r="V15" i="2"/>
  <c r="W15" i="2" s="1"/>
  <c r="V28" i="2"/>
  <c r="W28" i="2" s="1"/>
  <c r="V19" i="2"/>
  <c r="W19" i="2" s="1"/>
  <c r="V81" i="2"/>
  <c r="X81" i="2" s="1"/>
  <c r="S51" i="1"/>
  <c r="P51" i="1"/>
  <c r="P58" i="1" s="1"/>
  <c r="M51" i="1"/>
  <c r="J51" i="1"/>
  <c r="V11" i="1"/>
  <c r="X11" i="1" s="1"/>
  <c r="V124" i="2"/>
  <c r="X124" i="2" s="1"/>
  <c r="V94" i="2"/>
  <c r="X94" i="2" s="1"/>
  <c r="V117" i="2"/>
  <c r="W117" i="2" s="1"/>
  <c r="V102" i="2"/>
  <c r="W102" i="2" s="1"/>
  <c r="V6" i="2"/>
  <c r="G40" i="1" s="1"/>
  <c r="V34" i="2"/>
  <c r="X34" i="2" s="1"/>
  <c r="V119" i="2"/>
  <c r="X119" i="2" s="1"/>
  <c r="V111" i="2"/>
  <c r="X111" i="2" s="1"/>
  <c r="V100" i="2"/>
  <c r="W100" i="2" s="1"/>
  <c r="V84" i="2"/>
  <c r="W84" i="2" s="1"/>
  <c r="V122" i="2"/>
  <c r="X122" i="2" s="1"/>
  <c r="V115" i="2"/>
  <c r="W115" i="2" s="1"/>
  <c r="V107" i="2"/>
  <c r="X107" i="2" s="1"/>
  <c r="V88" i="2"/>
  <c r="X88" i="2" s="1"/>
  <c r="V78" i="2"/>
  <c r="X78" i="2" s="1"/>
  <c r="V77" i="2"/>
  <c r="G8" i="1" s="1"/>
  <c r="V57" i="2"/>
  <c r="W57" i="2" s="1"/>
  <c r="V127" i="2"/>
  <c r="X127" i="2" s="1"/>
  <c r="V123" i="2"/>
  <c r="X123" i="2" s="1"/>
  <c r="V120" i="2"/>
  <c r="X120" i="2" s="1"/>
  <c r="V116" i="2"/>
  <c r="X116" i="2" s="1"/>
  <c r="V112" i="2"/>
  <c r="W112" i="2" s="1"/>
  <c r="V108" i="2"/>
  <c r="W108" i="2" s="1"/>
  <c r="V105" i="2"/>
  <c r="W105" i="2" s="1"/>
  <c r="V101" i="2"/>
  <c r="W101" i="2" s="1"/>
  <c r="V97" i="2"/>
  <c r="W97" i="2" s="1"/>
  <c r="V89" i="2"/>
  <c r="W89" i="2" s="1"/>
  <c r="V9" i="2"/>
  <c r="G18" i="1" s="1"/>
  <c r="V71" i="2"/>
  <c r="W71" i="2" s="1"/>
  <c r="V55" i="2"/>
  <c r="X55" i="2" s="1"/>
  <c r="V130" i="2"/>
  <c r="W130" i="2" s="1"/>
  <c r="V126" i="2"/>
  <c r="X126" i="2" s="1"/>
  <c r="V96" i="2"/>
  <c r="G36" i="1" s="1"/>
  <c r="V93" i="2"/>
  <c r="W93" i="2" s="1"/>
  <c r="V92" i="2"/>
  <c r="X92" i="2" s="1"/>
  <c r="V90" i="2"/>
  <c r="W90" i="2" s="1"/>
  <c r="V86" i="2"/>
  <c r="X86" i="2" s="1"/>
  <c r="V80" i="2"/>
  <c r="W80" i="2" s="1"/>
  <c r="V79" i="2"/>
  <c r="W79" i="2" s="1"/>
  <c r="V76" i="2"/>
  <c r="W76" i="2" s="1"/>
  <c r="V65" i="2"/>
  <c r="W65" i="2" s="1"/>
  <c r="V61" i="2"/>
  <c r="X61" i="2" s="1"/>
  <c r="V74" i="2"/>
  <c r="W74" i="2" s="1"/>
  <c r="V70" i="2"/>
  <c r="X70" i="2" s="1"/>
  <c r="V66" i="2"/>
  <c r="W66" i="2" s="1"/>
  <c r="V62" i="2"/>
  <c r="W62" i="2" s="1"/>
  <c r="V58" i="2"/>
  <c r="W58" i="2" s="1"/>
  <c r="V53" i="2"/>
  <c r="W53" i="2" s="1"/>
  <c r="V45" i="2"/>
  <c r="W45" i="2" s="1"/>
  <c r="V52" i="2"/>
  <c r="X52" i="2" s="1"/>
  <c r="V49" i="2"/>
  <c r="W49" i="2" s="1"/>
  <c r="V48" i="2"/>
  <c r="W48" i="2" s="1"/>
  <c r="V42" i="2"/>
  <c r="W42" i="2" s="1"/>
  <c r="V67" i="2"/>
  <c r="X67" i="2" s="1"/>
  <c r="V63" i="2"/>
  <c r="W63" i="2" s="1"/>
  <c r="V59" i="2"/>
  <c r="G15" i="1" s="1"/>
  <c r="V50" i="2"/>
  <c r="W50" i="2" s="1"/>
  <c r="V46" i="2"/>
  <c r="X46" i="2" s="1"/>
  <c r="V40" i="2"/>
  <c r="W40" i="2" s="1"/>
  <c r="V39" i="2"/>
  <c r="W39" i="2" s="1"/>
  <c r="V38" i="2"/>
  <c r="W38" i="2" s="1"/>
  <c r="V14" i="2"/>
  <c r="W14" i="2" s="1"/>
  <c r="V10" i="2"/>
  <c r="X10" i="2" s="1"/>
  <c r="V22" i="2"/>
  <c r="W22" i="2" s="1"/>
  <c r="V7" i="2"/>
  <c r="W7" i="2" s="1"/>
  <c r="V41" i="2"/>
  <c r="G11" i="1" s="1"/>
  <c r="V37" i="2"/>
  <c r="X37" i="2" s="1"/>
  <c r="V118" i="2"/>
  <c r="X118" i="2" s="1"/>
  <c r="V110" i="2"/>
  <c r="W110" i="2" s="1"/>
  <c r="V103" i="2"/>
  <c r="X103" i="2" s="1"/>
  <c r="V99" i="2"/>
  <c r="X99" i="2" s="1"/>
  <c r="V95" i="2"/>
  <c r="X95" i="2" s="1"/>
  <c r="V91" i="2"/>
  <c r="G38" i="1" s="1"/>
  <c r="V87" i="2"/>
  <c r="X87" i="2" s="1"/>
  <c r="V83" i="2"/>
  <c r="X83" i="2" s="1"/>
  <c r="V72" i="2"/>
  <c r="X72" i="2" s="1"/>
  <c r="V68" i="2"/>
  <c r="W68" i="2" s="1"/>
  <c r="V64" i="2"/>
  <c r="X64" i="2" s="1"/>
  <c r="V60" i="2"/>
  <c r="W60" i="2" s="1"/>
  <c r="V56" i="2"/>
  <c r="X56" i="2" s="1"/>
  <c r="V51" i="2"/>
  <c r="X51" i="2" s="1"/>
  <c r="V47" i="2"/>
  <c r="X47" i="2" s="1"/>
  <c r="V33" i="2"/>
  <c r="X33" i="2" s="1"/>
  <c r="V31" i="2"/>
  <c r="X31" i="2" s="1"/>
  <c r="V26" i="2"/>
  <c r="X26" i="2" s="1"/>
  <c r="V18" i="2"/>
  <c r="X18" i="2" s="1"/>
  <c r="M144" i="2" l="1"/>
  <c r="S144" i="2"/>
  <c r="W37" i="2"/>
  <c r="W26" i="2"/>
  <c r="X98" i="2"/>
  <c r="W72" i="2"/>
  <c r="W77" i="2"/>
  <c r="X79" i="2"/>
  <c r="W47" i="2"/>
  <c r="W118" i="2"/>
  <c r="W48" i="1"/>
  <c r="X60" i="2"/>
  <c r="W107" i="2"/>
  <c r="W106" i="2"/>
  <c r="X19" i="2"/>
  <c r="X101" i="2"/>
  <c r="W78" i="2"/>
  <c r="W18" i="2"/>
  <c r="W54" i="2"/>
  <c r="X93" i="2"/>
  <c r="W59" i="2"/>
  <c r="W114" i="2"/>
  <c r="W10" i="2"/>
  <c r="X63" i="2"/>
  <c r="W81" i="2"/>
  <c r="W122" i="2"/>
  <c r="X41" i="2"/>
  <c r="X74" i="2"/>
  <c r="W123" i="2"/>
  <c r="W41" i="2"/>
  <c r="X117" i="2"/>
  <c r="W94" i="2"/>
  <c r="F21" i="1"/>
  <c r="U21" i="1" s="1"/>
  <c r="W17" i="2"/>
  <c r="X28" i="2"/>
  <c r="X108" i="2"/>
  <c r="W86" i="2"/>
  <c r="X89" i="2"/>
  <c r="W56" i="2"/>
  <c r="W127" i="2"/>
  <c r="X141" i="2"/>
  <c r="X68" i="2"/>
  <c r="X8" i="2"/>
  <c r="W119" i="2"/>
  <c r="X32" i="2"/>
  <c r="X112" i="2"/>
  <c r="W99" i="2"/>
  <c r="X21" i="2"/>
  <c r="X102" i="2"/>
  <c r="D144" i="2"/>
  <c r="X16" i="1"/>
  <c r="W51" i="2"/>
  <c r="W52" i="2"/>
  <c r="W33" i="2"/>
  <c r="X48" i="2"/>
  <c r="F10" i="1"/>
  <c r="U10" i="1" s="1"/>
  <c r="X73" i="2"/>
  <c r="W38" i="1"/>
  <c r="X38" i="2"/>
  <c r="W95" i="2"/>
  <c r="X47" i="1"/>
  <c r="X29" i="2"/>
  <c r="W64" i="2"/>
  <c r="X28" i="1"/>
  <c r="X80" i="2"/>
  <c r="W128" i="2"/>
  <c r="G144" i="2"/>
  <c r="X41" i="1"/>
  <c r="X42" i="2"/>
  <c r="X91" i="2"/>
  <c r="W30" i="1"/>
  <c r="X113" i="2"/>
  <c r="W67" i="2"/>
  <c r="U144" i="2"/>
  <c r="X84" i="2"/>
  <c r="W43" i="2"/>
  <c r="W61" i="2"/>
  <c r="X57" i="2"/>
  <c r="X15" i="2"/>
  <c r="W116" i="2"/>
  <c r="E23" i="1"/>
  <c r="T23" i="1" s="1"/>
  <c r="E56" i="1"/>
  <c r="V133" i="2"/>
  <c r="X133" i="2" s="1"/>
  <c r="T144" i="2"/>
  <c r="F12" i="1"/>
  <c r="U12" i="1" s="1"/>
  <c r="V12" i="1" s="1"/>
  <c r="W46" i="1"/>
  <c r="X49" i="2"/>
  <c r="W103" i="2"/>
  <c r="X39" i="2"/>
  <c r="X110" i="2"/>
  <c r="W27" i="2"/>
  <c r="X90" i="2"/>
  <c r="X49" i="1"/>
  <c r="W111" i="2"/>
  <c r="X45" i="2"/>
  <c r="X32" i="1"/>
  <c r="X24" i="2"/>
  <c r="X105" i="2"/>
  <c r="W70" i="2"/>
  <c r="W11" i="2"/>
  <c r="X65" i="2"/>
  <c r="W124" i="2"/>
  <c r="F54" i="1"/>
  <c r="U54" i="1" s="1"/>
  <c r="F17" i="1"/>
  <c r="U17" i="1" s="1"/>
  <c r="E20" i="1"/>
  <c r="T20" i="1" s="1"/>
  <c r="V20" i="1" s="1"/>
  <c r="X20" i="1" s="1"/>
  <c r="X25" i="1"/>
  <c r="X58" i="2"/>
  <c r="X16" i="2"/>
  <c r="X50" i="2"/>
  <c r="W87" i="2"/>
  <c r="X100" i="2"/>
  <c r="X7" i="2"/>
  <c r="W120" i="2"/>
  <c r="X53" i="2"/>
  <c r="X22" i="2"/>
  <c r="W91" i="2"/>
  <c r="X44" i="1"/>
  <c r="X36" i="2"/>
  <c r="W83" i="2"/>
  <c r="W34" i="2"/>
  <c r="X76" i="2"/>
  <c r="X66" i="2"/>
  <c r="W46" i="2"/>
  <c r="W126" i="2"/>
  <c r="X59" i="2"/>
  <c r="X130" i="2"/>
  <c r="W96" i="2"/>
  <c r="W31" i="2"/>
  <c r="X96" i="2"/>
  <c r="X62" i="2"/>
  <c r="X6" i="2"/>
  <c r="X115" i="2"/>
  <c r="W92" i="2"/>
  <c r="W13" i="2"/>
  <c r="X33" i="1"/>
  <c r="J144" i="2"/>
  <c r="W44" i="2"/>
  <c r="X36" i="1"/>
  <c r="X77" i="2"/>
  <c r="W140" i="2"/>
  <c r="W55" i="2"/>
  <c r="X17" i="2"/>
  <c r="X40" i="2"/>
  <c r="W88" i="2"/>
  <c r="W121" i="2"/>
  <c r="X71" i="2"/>
  <c r="X14" i="2"/>
  <c r="X97" i="2"/>
  <c r="V139" i="2"/>
  <c r="X139" i="2" s="1"/>
  <c r="W139" i="2"/>
  <c r="P144" i="2"/>
  <c r="E12" i="1"/>
  <c r="T12" i="1" s="1"/>
  <c r="W23" i="2"/>
  <c r="E5" i="1"/>
  <c r="X9" i="2"/>
  <c r="W6" i="2"/>
  <c r="X143" i="2"/>
  <c r="W9" i="2"/>
  <c r="X106" i="2"/>
  <c r="V137" i="2"/>
  <c r="W137" i="2" s="1"/>
  <c r="V24" i="1"/>
  <c r="W24" i="1" s="1"/>
  <c r="V23" i="1"/>
  <c r="X23" i="1" s="1"/>
  <c r="W11" i="1"/>
  <c r="X15" i="1"/>
  <c r="X40" i="1"/>
  <c r="X13" i="1"/>
  <c r="X8" i="1"/>
  <c r="V21" i="1"/>
  <c r="W21" i="1" s="1"/>
  <c r="X21" i="1"/>
  <c r="J131" i="2"/>
  <c r="V23" i="2"/>
  <c r="G12" i="1" s="1"/>
  <c r="U131" i="2"/>
  <c r="S131" i="2"/>
  <c r="D131" i="2"/>
  <c r="V35" i="2"/>
  <c r="V129" i="2"/>
  <c r="E54" i="1"/>
  <c r="G55" i="1"/>
  <c r="T55" i="1"/>
  <c r="V69" i="2"/>
  <c r="W69" i="2" s="1"/>
  <c r="V85" i="2"/>
  <c r="W85" i="2" s="1"/>
  <c r="E37" i="1"/>
  <c r="T37" i="1" s="1"/>
  <c r="V73" i="2"/>
  <c r="G10" i="1" s="1"/>
  <c r="E10" i="1"/>
  <c r="T10" i="1" s="1"/>
  <c r="P131" i="2"/>
  <c r="G131" i="2"/>
  <c r="V44" i="2"/>
  <c r="E6" i="1"/>
  <c r="T6" i="1" s="1"/>
  <c r="V104" i="2"/>
  <c r="W104" i="2" s="1"/>
  <c r="E22" i="1"/>
  <c r="T22" i="1" s="1"/>
  <c r="V12" i="2"/>
  <c r="E14" i="1"/>
  <c r="T14" i="1" s="1"/>
  <c r="M131" i="2"/>
  <c r="T5" i="1"/>
  <c r="V82" i="2"/>
  <c r="W82" i="2" s="1"/>
  <c r="E9" i="1"/>
  <c r="T9" i="1" s="1"/>
  <c r="V20" i="2"/>
  <c r="E19" i="1"/>
  <c r="T19" i="1" s="1"/>
  <c r="F145" i="2"/>
  <c r="F57" i="1"/>
  <c r="U57" i="1" s="1"/>
  <c r="V75" i="2"/>
  <c r="G17" i="1" s="1"/>
  <c r="E17" i="1"/>
  <c r="T17" i="1" s="1"/>
  <c r="G56" i="1"/>
  <c r="T56" i="1"/>
  <c r="V125" i="2"/>
  <c r="T131" i="2"/>
  <c r="X12" i="1" l="1"/>
  <c r="W12" i="1"/>
  <c r="X23" i="2"/>
  <c r="X137" i="2"/>
  <c r="G21" i="1"/>
  <c r="W129" i="2"/>
  <c r="X129" i="2"/>
  <c r="G14" i="1"/>
  <c r="X12" i="2"/>
  <c r="G5" i="1"/>
  <c r="X35" i="2"/>
  <c r="X75" i="2"/>
  <c r="V144" i="2"/>
  <c r="W144" i="2" s="1"/>
  <c r="W75" i="2"/>
  <c r="D145" i="2"/>
  <c r="B146" i="2" s="1"/>
  <c r="W35" i="2"/>
  <c r="W133" i="2"/>
  <c r="G23" i="1"/>
  <c r="X125" i="2"/>
  <c r="G19" i="1"/>
  <c r="X20" i="2"/>
  <c r="G22" i="1"/>
  <c r="X104" i="2"/>
  <c r="G37" i="1"/>
  <c r="X85" i="2"/>
  <c r="G9" i="1"/>
  <c r="X82" i="2"/>
  <c r="G20" i="1"/>
  <c r="X69" i="2"/>
  <c r="W20" i="2"/>
  <c r="F51" i="1"/>
  <c r="U51" i="1" s="1"/>
  <c r="G6" i="1"/>
  <c r="X44" i="2"/>
  <c r="W73" i="2"/>
  <c r="W125" i="2"/>
  <c r="X144" i="2"/>
  <c r="W12" i="2"/>
  <c r="V55" i="1"/>
  <c r="X55" i="1" s="1"/>
  <c r="V5" i="1"/>
  <c r="X5" i="1" s="1"/>
  <c r="V22" i="1"/>
  <c r="X22" i="1" s="1"/>
  <c r="W22" i="1"/>
  <c r="V37" i="1"/>
  <c r="X37" i="1" s="1"/>
  <c r="X24" i="1"/>
  <c r="V17" i="1"/>
  <c r="X17" i="1" s="1"/>
  <c r="W17" i="1"/>
  <c r="V19" i="1"/>
  <c r="X19" i="1" s="1"/>
  <c r="V56" i="1"/>
  <c r="X56" i="1" s="1"/>
  <c r="W56" i="1"/>
  <c r="V9" i="1"/>
  <c r="X9" i="1" s="1"/>
  <c r="W9" i="1"/>
  <c r="V14" i="1"/>
  <c r="X14" i="1" s="1"/>
  <c r="V6" i="1"/>
  <c r="X6" i="1" s="1"/>
  <c r="W6" i="1"/>
  <c r="V10" i="1"/>
  <c r="X10" i="1" s="1"/>
  <c r="W20" i="1"/>
  <c r="W23" i="1"/>
  <c r="S145" i="2"/>
  <c r="G51" i="1"/>
  <c r="G145" i="2"/>
  <c r="F146" i="2" s="1"/>
  <c r="G54" i="1"/>
  <c r="T54" i="1"/>
  <c r="U58" i="1"/>
  <c r="E57" i="1"/>
  <c r="V131" i="2"/>
  <c r="X131" i="2" s="1"/>
  <c r="E51" i="1"/>
  <c r="T51" i="1" s="1"/>
  <c r="O145" i="2"/>
  <c r="E145" i="2"/>
  <c r="E146" i="2" s="1"/>
  <c r="R145" i="2"/>
  <c r="Q145" i="2"/>
  <c r="W19" i="1" l="1"/>
  <c r="W55" i="1"/>
  <c r="Q146" i="2"/>
  <c r="W131" i="2"/>
  <c r="O146" i="2"/>
  <c r="R146" i="2"/>
  <c r="V51" i="1"/>
  <c r="X51" i="1" s="1"/>
  <c r="V54" i="1"/>
  <c r="X54" i="1" s="1"/>
  <c r="W10" i="1"/>
  <c r="W14" i="1"/>
  <c r="W37" i="1"/>
  <c r="W5" i="1"/>
  <c r="G57" i="1"/>
  <c r="T57" i="1"/>
  <c r="L145" i="2"/>
  <c r="K145" i="2"/>
  <c r="P145" i="2"/>
  <c r="I145" i="2"/>
  <c r="I146" i="2" s="1"/>
  <c r="J145" i="2"/>
  <c r="N145" i="2"/>
  <c r="N146" i="2" s="1"/>
  <c r="H145" i="2"/>
  <c r="H146" i="2" s="1"/>
  <c r="C145" i="2"/>
  <c r="C146" i="2" s="1"/>
  <c r="W54" i="1" l="1"/>
  <c r="L146" i="2"/>
  <c r="W51" i="1"/>
  <c r="V57" i="1"/>
  <c r="T58" i="1"/>
  <c r="T145" i="2"/>
  <c r="U145" i="2"/>
  <c r="M145" i="2"/>
  <c r="V145" i="2" s="1"/>
  <c r="W145" i="2" l="1"/>
  <c r="K146" i="2"/>
  <c r="X145" i="2"/>
  <c r="V58" i="1"/>
  <c r="X58" i="1" s="1"/>
  <c r="X57" i="1"/>
  <c r="W57" i="1"/>
  <c r="N58" i="1"/>
  <c r="N59" i="1" s="1"/>
  <c r="R58" i="1"/>
  <c r="Q58" i="1"/>
  <c r="L58" i="1"/>
  <c r="K58" i="1"/>
  <c r="I58" i="1"/>
  <c r="H58" i="1"/>
  <c r="C58" i="1"/>
  <c r="I59" i="1" l="1"/>
  <c r="L59" i="1"/>
  <c r="R59" i="1"/>
  <c r="K59" i="1"/>
  <c r="Q59" i="1"/>
  <c r="W58" i="1"/>
  <c r="J58" i="1"/>
  <c r="H59" i="1" s="1"/>
  <c r="M58" i="1"/>
  <c r="F58" i="1"/>
  <c r="S58" i="1"/>
  <c r="E58" i="1"/>
  <c r="O58" i="1"/>
  <c r="O59" i="1" s="1"/>
  <c r="D58" i="1"/>
  <c r="B59" i="1" s="1"/>
  <c r="C59" i="1" l="1"/>
  <c r="G58" i="1"/>
  <c r="E59" i="1" s="1"/>
  <c r="F59" i="1" l="1"/>
</calcChain>
</file>

<file path=xl/sharedStrings.xml><?xml version="1.0" encoding="utf-8"?>
<sst xmlns="http://schemas.openxmlformats.org/spreadsheetml/2006/main" count="272" uniqueCount="188">
  <si>
    <t>คณะ/สถาบัน/วิทยาลัย</t>
  </si>
  <si>
    <t>ประกาศนียบัตร</t>
  </si>
  <si>
    <t>ปริญญาตรี</t>
  </si>
  <si>
    <t>ประกาศนียบัตรบัณฑิต</t>
  </si>
  <si>
    <t>ปริญญาโท</t>
  </si>
  <si>
    <t>ประกาศนียบัณฑิตชั้นสูง</t>
  </si>
  <si>
    <t>ปริญญาเอก</t>
  </si>
  <si>
    <t>รวม</t>
  </si>
  <si>
    <t>ชาย</t>
  </si>
  <si>
    <t>หญิง</t>
  </si>
  <si>
    <t>คณะแพทยศาสตร์ศิริราชพยาบาล</t>
  </si>
  <si>
    <t>คณะวิทยาศาสตร์</t>
  </si>
  <si>
    <t>คณะแพทยศาสตร์โรงพยาบาลรามาธิบดี</t>
  </si>
  <si>
    <t>คณะสาธารณสุขศาสตร์</t>
  </si>
  <si>
    <t>คณะสิ่งแวดล้อมและทรัพยากรศาสตร์</t>
  </si>
  <si>
    <t>คณะสังคมศาสตร์และมนุษยศาสตร์</t>
  </si>
  <si>
    <t>คณะเภสัชศาสตร์</t>
  </si>
  <si>
    <t>คณะพยาบาลศาสตร์</t>
  </si>
  <si>
    <t>คณะเทคนิคการแพทย์</t>
  </si>
  <si>
    <t>คณะทันตแพทยศาสตร์</t>
  </si>
  <si>
    <t>คณะวิศวกรรมศาสตร์</t>
  </si>
  <si>
    <t>คณะเวชศาสตร์เขตร้อน</t>
  </si>
  <si>
    <t>คณะสัตวแพทยศาสตร์</t>
  </si>
  <si>
    <t>คณะกายภาพบำบัด</t>
  </si>
  <si>
    <t>คณะเทคโนโลยีสารสนเทศและการสื่อสาร</t>
  </si>
  <si>
    <t>คณะศิลปศาสตร์</t>
  </si>
  <si>
    <t>วิทยาลัยศาสนศึกษา</t>
  </si>
  <si>
    <t>วิทยาลัยดุริยางคศิลป์</t>
  </si>
  <si>
    <t>วิทยาลัยวิทยาศาสตร์และเทคโนโลยีการกีฬา</t>
  </si>
  <si>
    <t>วิทยาลัยนานาชาติ</t>
  </si>
  <si>
    <t>วิทยาลัยการจัดการ</t>
  </si>
  <si>
    <t>สถาบันวิจัยประชากรและสังคม</t>
  </si>
  <si>
    <t>สถาบันแห่งชาติเพื่อการพัฒนาเด็กและครอบครัว</t>
  </si>
  <si>
    <t>สถาบันพัฒนาสุขภาพอาเซียน</t>
  </si>
  <si>
    <t>สถาบันนวัตกรรมการเรียนรู้</t>
  </si>
  <si>
    <t>สถาบันชีววิทยาศาสตร์โมเลกุล</t>
  </si>
  <si>
    <t>สถาบันวิจัยภาษาและวัฒนธรรมเอเชีย</t>
  </si>
  <si>
    <t>สถาบันโภชนาการ</t>
  </si>
  <si>
    <t>ศูนย์จิตตปัญญาศึกษา</t>
  </si>
  <si>
    <t>มหาวิทยาลัยมหิดล วิทยาเขตกาญจนบุรี</t>
  </si>
  <si>
    <t>โครงการจัดตั้งวิทยาเขตนครสวรรค์</t>
  </si>
  <si>
    <t>โครงการจัดตั้งวิทยาเขตอำนาจเจริญ</t>
  </si>
  <si>
    <t>โครงการจัดตั้งสถาบันสิทธิมนุษยชนและสันติศึกษา</t>
  </si>
  <si>
    <t>โครงการร่วม Human Study e.V. และคณะแพทยศาสตร์ศิริราชพยาบาล</t>
  </si>
  <si>
    <t>โครงการร่วม คณะแพทยศาสตร์โรงพยาบาลรามาธิบดี และคณะพยาบาลศาสตร์</t>
  </si>
  <si>
    <t>โครงการร่วม คณะแพทยศาสตร์โรงพยาบาลรามาธิบดี สถาบันโภชนาการ</t>
  </si>
  <si>
    <t>โครงการร่วม คณะวิทยาศาสตร์ คณะเภสัชศาสตร์</t>
  </si>
  <si>
    <t>โครงการร่วม คณะแพทยศาสตร์โรงพยาบาลรามาธิบดี คณะสาธารณสุขศาสตร์ คณะเวชศาสตร์เขตร้อน</t>
  </si>
  <si>
    <t>โครงการร่วม คณะวิทยาศาสตร์ คณะแพทยศาสตร์โรงพยาบาลรามาธิบดี คณะแพทยศาสตร์ศิริราชพยาบาล คณะทันตแพทยศาสตร์ คณะเวชศาสตร์เขตร้อน</t>
  </si>
  <si>
    <t>โครงการร่วมคณะแพทยศาสตร์โรงพยาบาลรามาธิบดี คณะแพทยศาสตร์ศิริราชพยาบาล สถาบันแห่งชาติเพื่อการพัฒนาเด็กและครอบครัว</t>
  </si>
  <si>
    <t>โครงการร่วมสถาบันพัฒนาสุขภาพอาเซียน สถาบันวิจัยประชากรและสังคม คณะสาธารณสุขศาสตร์ คณะเวชศาสตร์เขตร้อน คณะสัตวแพทยศาสตร์ คณะสิ่งแวดล้อมและทรัพยากรศาสตร์ และบัณฑิตวิทยาลัย</t>
  </si>
  <si>
    <t>โครงการร่วมบัณฑิตวิทยาลัย คณะสิ่งแวดล้อมและทรัพยากรศาสตร์ คณะสังคมศาสตร์และมนุษยศาสตร์ สถาบันวิจัยประชากรและสังคม โครงการจัดตั้งสถาบันสิทธิมนุษยชนและสันติศึกษา และสถาบันวิจัยภาษาและวัฒนธรรมเอเชีย</t>
  </si>
  <si>
    <t>โครงการร่วมคณะแพทยศาสตร์ศิริราชพยาบาล คณะวิศวกรรมศาสตร์ และคณะเทคนิคการแพทย์</t>
  </si>
  <si>
    <t>สถาบันสมทบ</t>
  </si>
  <si>
    <t>วิทยาลัยแพทยศาสตร์พระมงกุฎเกล้า</t>
  </si>
  <si>
    <t>สถาบันพระบรมราชชนก</t>
  </si>
  <si>
    <t>คณะแพทยศาสตร์ศิริราชพยาบาล (ร่วมผลิตกระทรวงสาธารณสุข)</t>
  </si>
  <si>
    <t>คณะแพทยศาสตร์โรงพยาบาลรามาธิบดี (ร่วมผลิตกระทรวงสาธารณสุข)</t>
  </si>
  <si>
    <t>โดย งานทะเบียนและประมวลผล กองบริหารการศึกษา</t>
  </si>
  <si>
    <t xml:space="preserve">โครงการร่วมคณะเภสัชศาสตร์ คณะแพทยศาสตร์โรงพยาบาลรามาธิบดี คณะแพทยศาสตร์ศิริราชพยาบาล คณะสาธารณสุขศาสตร์ คณะสังคมศาสตร์และมนุษยศาสตร์ และสถาบันวิจัยประชากรและสังคม </t>
  </si>
  <si>
    <t>สถาบันวิทยาศาสตร์การวิเคราะห์และตรวจสารในการกีฬา</t>
  </si>
  <si>
    <t>ส่วนงาน/หลักสูตร</t>
  </si>
  <si>
    <t>จำนวนนักศึกษา/ชั้นปี/เพศ</t>
  </si>
  <si>
    <t>ชั้นปีที่ 1</t>
  </si>
  <si>
    <t>ชั้นปีที่ 2</t>
  </si>
  <si>
    <t>ชั้นปีที่ 3</t>
  </si>
  <si>
    <t>ชั้นปีที่ 4</t>
  </si>
  <si>
    <t>ชั้นปีที่ 5</t>
  </si>
  <si>
    <t>ชั้นปีที่ 6</t>
  </si>
  <si>
    <t>Human Study e.V. และคณะแพทยศาสตร์ศิริราชพยาบาล</t>
  </si>
  <si>
    <t>กายอุปกรณศาสตรบัณฑิต (หลักสูตรนานาชาติแบบเรียนทางไกลผสมผสาน)</t>
  </si>
  <si>
    <t>วิทยาศาสตรบัณฑิต สาขาวิชากายอุปกรณ์ (หลักสูตรนานาชาติแบบเรียนทางไกลผสมผสาน)</t>
  </si>
  <si>
    <t>วิทยาศาสตรบัณฑิต สาขาวิชากายภาพบำบัด</t>
  </si>
  <si>
    <t>วิทยาศาสตรบัณฑิต สาขาวิชากิจกรรมบำบัด</t>
  </si>
  <si>
    <t>ทันตแพทยศาสตรบัณฑิต</t>
  </si>
  <si>
    <t>ทันตแพทยศาสตรบัณฑิต (โครงการร่วมฯ)</t>
  </si>
  <si>
    <t>ทันตแพทยศาสตรบัณฑิต (หลักสูตรนานาชาติ)</t>
  </si>
  <si>
    <t>ทันตแพทยศาสตรบัณฑิต (หลักสูตรนานาชาติ)  (โครงการร่วมฯ)</t>
  </si>
  <si>
    <t>วิทยาศาสตรบัณฑิต สาขาวิชาเทคนิคการแพทย์</t>
  </si>
  <si>
    <t>วิทยาศาสตรบัณฑิต สาขาวิชารังสีเทคนิค</t>
  </si>
  <si>
    <t>วิทยาศาสตรบัณฑิต สาขาวิชาเทคโนโลยีสารสนเทศและการสื่อสาร (หลักสูตรนานาชาติ)</t>
  </si>
  <si>
    <t>วิทยาศาสตรบัณฑิต สาขาวิชาวิทยาการและเทคโนโลยีดิจิทัล</t>
  </si>
  <si>
    <t>พยาบาลศาสตรบัณฑิต</t>
  </si>
  <si>
    <t>พยาบาลศาสตรบัณฑิต (หลักสูตรนานาชาติ)</t>
  </si>
  <si>
    <t>แพทยศาสตรบัณฑิต</t>
  </si>
  <si>
    <t>วิทยาศาสตรบัณฑิต สาขาวิชาความผิดปกติของการสื่อความหมาย</t>
  </si>
  <si>
    <t>วิทยาศาสตรบัณฑิต สาขาวิชาฉุกเฉินการแพทย์</t>
  </si>
  <si>
    <t>การแพทย์แผนไทยประยุกต์บัณฑิต</t>
  </si>
  <si>
    <t>เทคโนโลยีบัณฑิต สาขาวิชาเทคโนโลยีการศึกษาแพทยศาสตร์</t>
  </si>
  <si>
    <t>วิทยาศาสตรบัณฑิต สาขาวิชากายอุปกรณ์</t>
  </si>
  <si>
    <t>วิทยาศาสตรบัณฑิต สาขาวิชากายอุปกรณ์ (หลักสูตรนานาชาติ)</t>
  </si>
  <si>
    <t>เภสัชศาสตรบัณฑิต</t>
  </si>
  <si>
    <t>วิทยาศาสตรบัณฑิต</t>
  </si>
  <si>
    <t>วิทยาศาสตรบัณฑิต สาขาวิชาคณิตศาสตร์</t>
  </si>
  <si>
    <t>วิทยาศาสตรบัณฑิต สาขาวิชาคณิตศาสตร์ประกันภัย (หลักสูตรนานาชาติ)</t>
  </si>
  <si>
    <t>วิทยาศาสตรบัณฑิต สาขาวิชาคณิตศาสตร์อุตสาหการและวิทยาการข้อมูล (หลักสูตรนานาชาติ)</t>
  </si>
  <si>
    <t>วิทยาศาสตรบัณฑิต สาขาวิชาเคมี</t>
  </si>
  <si>
    <t>วิทยาศาสตรบัณฑิต สาขาวิชาชีวนวัตกรรม (หลักสูตรนานาชาติ)</t>
  </si>
  <si>
    <t>วิทยาศาสตรบัณฑิต สาขาวิชาชีววิทยา</t>
  </si>
  <si>
    <t>วิทยาศาสตรบัณฑิต สาขาวิชาทรัพยากรชีวภาพและชีววิทยาสภาวะแวดล้อม (หลักสูตรนานาชาติ)</t>
  </si>
  <si>
    <t>วิทยาศาสตรบัณฑิต สาขาวิชาเทคโนโลยีชีวภาพ</t>
  </si>
  <si>
    <t>วิทยาศาสตรบัณฑิต สาขาวิชาพฤกษศาสตร์</t>
  </si>
  <si>
    <t>วิทยาศาสตรบัณฑิต สาขาวิชาฟิสิกส์</t>
  </si>
  <si>
    <t>วิทยาศาสตรบัณฑิต สาขาวิชาวัสดุศาสตร์และวิศวกรรมนาโน (หลักสูตรนานาชาติ)</t>
  </si>
  <si>
    <t>วิทยาศาสตรบัณฑิต สาขาวิชาวิทยาศาสตร์ชีวการแพทย์ (หลักสูตรนานาชาติ)</t>
  </si>
  <si>
    <t>วิศวกรรมศาสตรบัณฑิต สาขาวิชาวิศวกรรมคอมพิวเตอร์</t>
  </si>
  <si>
    <t>วิศวกรรมศาสตรบัณฑิต สาขาวิชาวิศวกรรมเคมี</t>
  </si>
  <si>
    <t>วิศวกรรมศาสตรบัณฑิต สาขาวิชาวิศวกรรมเคมี (หลักสูตรนานาชาติ)</t>
  </si>
  <si>
    <t>วิศวกรรมศาสตรบัณฑิต สาขาวิชาวิศวกรรมเครื่องกล</t>
  </si>
  <si>
    <t>วิศวกรรมศาสตรบัณฑิต สาขาวิชาวิศวกรรมชีวการแพทย์ (หลักสูตรนานาชาติ)</t>
  </si>
  <si>
    <t>วิศวกรรมศาสตรบัณฑิต สาขาวิชาวิศวกรรมไฟฟ้า</t>
  </si>
  <si>
    <t>วิศวกรรมศาสตรบัณฑิต สาขาวิชาวิศวกรรมโยธา</t>
  </si>
  <si>
    <t>วิศวกรรมศาสตรบัณฑิต สาขาวิชาวิศวกรรมอุตสาหการ</t>
  </si>
  <si>
    <t>วิศวกรรมศาสตรบัณฑิต สาขาวิชาวิศวกรรมอุตสาหการ (หลักสูตรนานาชาติ)</t>
  </si>
  <si>
    <t>ศิลปศาสตรบัณฑิต สาขาวิชาภาษาจีน (หลักสูตรนานาชาติ)</t>
  </si>
  <si>
    <t>ศิลปศาสตรบัณฑิต สาขาวิชาภาษาไทย</t>
  </si>
  <si>
    <t>ศิลปศาสตรบัณฑิต สาขาวิชาภาษาอังกฤษ</t>
  </si>
  <si>
    <t>วิทยาศาสตรบัณฑิต สาขาวิชาเวชระเบียน</t>
  </si>
  <si>
    <t>สัตวแพทยศาสตรบัณฑิต</t>
  </si>
  <si>
    <t>วิทยาศาสตรบัณฑิต สาขาวิชาโภชนวิทยาและการกำหนดอาหาร</t>
  </si>
  <si>
    <t>วิทยาศาสตรบัณฑิต สาขาวิชาสาธารณสุขศาสตร์</t>
  </si>
  <si>
    <t>วิทยาศาสตรบัณฑิต สาขาวิชาอนามัยสิ่งแวดล้อม</t>
  </si>
  <si>
    <t>วิทยาศาสตรบัณฑิต สาขาวิชาอาชีวอนามัยและความปลอดภัย</t>
  </si>
  <si>
    <t>วิทยาศาสตรบัณฑิต สาขาวิชาการจัดการทรัพยากรธรรมชาติและสิ่งแวดล้อม (หลักสูตรนานาชาติ)</t>
  </si>
  <si>
    <t>วิทยาศาสตรบัณฑิต สาขาวิชาวิทยาศาสตร์และเทคโนโลยีสิ่งแวดล้อม</t>
  </si>
  <si>
    <t xml:space="preserve">พยาบาลศาสตรบัณฑิต </t>
  </si>
  <si>
    <t>วิทยาศาสตรบัณฑิต สาขาวิชาเกษตรกรปราชญ์เปรื่อง</t>
  </si>
  <si>
    <t>วิทยาศาสตรบัณฑิต สาขาวิชาเกษตรยั่งยืนเพื่อสุขภาพและการประกอบการ</t>
  </si>
  <si>
    <t>ศิลปศาสตรบัณฑิต สาขาวิชาการประกอบการเชิงนิเวศวัฒนธรรม</t>
  </si>
  <si>
    <t>สาธารณสุขศาสตรบัณฑิต สาขาวิชาสาธารณสุขชุมชน</t>
  </si>
  <si>
    <t>วิทยาศาสตรบัณฑิต สาขาวิชาเกษตรศาสตร์</t>
  </si>
  <si>
    <t>วิทยาศาสตรบัณฑิต สาขาวิชาวิทยาศาสตร์การแพทย์</t>
  </si>
  <si>
    <t>ศิลปศาสตรบัณฑิต สาขาวิชานวัตกรรมการจัดการสังคมและสิ่งแวดล้อม</t>
  </si>
  <si>
    <t>สาธารณสุขศาสตรบัณฑิต</t>
  </si>
  <si>
    <t>บริหารธุรกิจบัณฑิต</t>
  </si>
  <si>
    <t>บัญชีบัณฑิต</t>
  </si>
  <si>
    <t>วิทยาศาสตรบัณฑิต สาขาวิชาชีววิทยาเชิงอนุรักษ์</t>
  </si>
  <si>
    <t>วิทยาศาสตรบัณฑิต สาขาวิชาเทคโนโลยีการอาหาร</t>
  </si>
  <si>
    <t>วิทยาศาสตรบัณฑิต สาขาวิชาธรณีศาสตร์</t>
  </si>
  <si>
    <t>วิทยาศาสตรบัณฑิต สาขาวิชาวิทยาศาสตร์การเกษตร</t>
  </si>
  <si>
    <t>วิศวกรรมศาสตรบัณฑิต สาขาวิชาวิศวกรรมสิ่งแวดล้อมและการจัดการภัยพิบัติ</t>
  </si>
  <si>
    <t>ดุริยางคศาสตรบัณฑิต</t>
  </si>
  <si>
    <t>ศิลปศาสตรบัณฑิต สาขาวิชาความสัมพันธ์ระหว่างประเทศและกิจการทั่วโลก (หลักสูตรนานาชาติ)</t>
  </si>
  <si>
    <t>ศิลปศาสตรบัณฑิต สาขาวิชาวัฒนธรรมนานาชาติศึกษาและภาษา (หลักสูตรนานาชาติ)</t>
  </si>
  <si>
    <t>บริหารธุรกิจบัณฑิต สาขาวิชาการเงิน (หลักสูตรนานาชาติ)</t>
  </si>
  <si>
    <t>บริหารธุรกิจบัณฑิต สาขาวิชาธุรกิจระหว่างประเทศ (หลักสูตรนานาชาติ)</t>
  </si>
  <si>
    <t>บริหารธุรกิจบัณฑิต สาขาวิชาการตลาด (หลักสูตรนานาชาติ)</t>
  </si>
  <si>
    <t>บริหารธุรกิจบัณฑิต สาขาวิชาเศรษฐศาสตร์ธุรกิจ (หลักสูตรนานาชาติ)</t>
  </si>
  <si>
    <t>การจัดการบัณฑิต สาขาวิชาการจัดการบริการนานาชาติ (หลักสูตรนานาชาติ)</t>
  </si>
  <si>
    <t>การจัดการบัณฑิต สาขาวิชาผู้ประกอบการด้านธุรกิจการเดินทางและธุรกิจบริการ (หลักสูตรนานาชาติ)</t>
  </si>
  <si>
    <t>วิทยาศาสตรบัณฑิต สาขาวิชาคณิตศาสตร์ประยุกต์ (หลักสูตรนานาชาติ)</t>
  </si>
  <si>
    <t>วิทยาศาสตรบัณฑิต สาขาวิชาเคมี (หลักสูตรนานาชาติ)</t>
  </si>
  <si>
    <t>วิทยาศาสตรบัณฑิต สาขาวิชาฟิสิกส์ (หลักสูตรนานาชาติ)</t>
  </si>
  <si>
    <t>วิทยาศาสตรบัณฑิต สาขาวิชาวิทยาการคอมพิวเตอร์ (หลักสูตรนานาชาติ)</t>
  </si>
  <si>
    <t>วิทยาศาสตรบัณฑิต สาขาวิชาวิทยาศาสตร์และเทคโนโลยีการอาหาร (หลักสูตรนานาชาติ)</t>
  </si>
  <si>
    <t>วิทยาศาสตรบัณฑิต สาขาวิชาวิทยาศาสตร์ชีวภาพ (หลักสูตรนานาชาติ)</t>
  </si>
  <si>
    <t>ศิลปศาสตรและวิทยาศาสตรบัณฑิต สาขาวิชาเทคโนโลยีสร้างสรรค์ (หลักสูตรนานาชาติ)</t>
  </si>
  <si>
    <t>วิศวกรรมศาสตรบัณฑิต สาขาวิชาวิศวกรรมคอมพิวเตอร์ (หลักสูตรนานาชาติ)</t>
  </si>
  <si>
    <t>นิเทศศาสตรบัณฑิต สาขาวิชาสื่อและการสื่อสาร (หลักสูตรนานาชาติ)</t>
  </si>
  <si>
    <t>ศึกษาศาสตรบัณฑิต สาขาวิชาการศึกษาของคนหูหนวก</t>
  </si>
  <si>
    <t>วิทยาศาสตรบัณฑิต สาขาวิชาวิทยาศาสตร์การกีฬา</t>
  </si>
  <si>
    <t>วิทยาศาสตรบัณฑิต สาขาวิชาวิทยาศาสตร์การกีฬาและการออกกำลังกาย</t>
  </si>
  <si>
    <t>ศิลปศาสตรบัณฑิต สาขาวิชาการออกกำลังกายและการกีฬา</t>
  </si>
  <si>
    <t>ศิลปศาสตรบัณฑิต สาขาวิชาศาสนศึกษา</t>
  </si>
  <si>
    <t>แพทยศาสตรบัณฑิต (ร.พ.มหาราชนครราชสีมา)</t>
  </si>
  <si>
    <t>แพทยศาสตรบัณฑิต (ร.พ.มหาราชนครศรีธรรมราช)</t>
  </si>
  <si>
    <t>แพทยศาสตรบัณฑิต (ร.พ.สวรรค์ประชารักษ์)</t>
  </si>
  <si>
    <t>แพทยศาสตรบัณฑิต (ร.พ.ราชบุรี)</t>
  </si>
  <si>
    <t>รวบรวมโดย งานทะเบียนและประมวลผล</t>
  </si>
  <si>
    <t xml:space="preserve">กองบริหารการศึกษา </t>
  </si>
  <si>
    <t xml:space="preserve">ศิลปศาสตรบัณฑิต สาขาวิชาหูหนวกศึกษา </t>
  </si>
  <si>
    <t>วิทยาศาสตรบัณฑิต สาขาวิชานวัตกรรมเคมีและเทคโนโลยี (หลักสูตรนานาชาติ)</t>
  </si>
  <si>
    <t>ฉุกเฉินการแพทยบัณฑิต</t>
  </si>
  <si>
    <t>เภสัชศาสตรบัณฑิต (หลักสูตรนานาชาติ)</t>
  </si>
  <si>
    <t>ข้อมูล ณ วันที่ 30 กันยายน พ.ศ.2567</t>
  </si>
  <si>
    <t>โทร.0 2 849 4562 โทรสาร 0 2849 4558</t>
  </si>
  <si>
    <t>รวบรวมข้อมูล ณ วันที่ 30 กันยายน พ.ศ.2567</t>
  </si>
  <si>
    <t>โทร.0 2849 4562 โทรสาร 0 2849 4558</t>
  </si>
  <si>
    <t>ศิลปกรรมศาสตรบัณฑิต สาขาวิชาการออกแบบนิเทศศิลป์</t>
  </si>
  <si>
    <t>จำนวนนักศึกษามหาวิทยาลัยมหิดลทั้งหมด ประจำปีการศึกษา 2567 จำแนกตามส่วนงาน ระดับการศึกษา และเพศ</t>
  </si>
  <si>
    <t>วิทยสถานวิทยาศาสตร์แห่งประเทศไทย</t>
  </si>
  <si>
    <t>แพทยศาสตรบัณฑิต (วิทยาลัยแพทยศาสตร์ศรีสวางควัฒน ราชวิทยาลัยจุฬาภรณ์)</t>
  </si>
  <si>
    <t/>
  </si>
  <si>
    <t xml:space="preserve">คณะแพทยศาสตร์โรงพยาบาลรามาธิบดี (ร่วมผลิตกระทรวงสาธารณสุข) </t>
  </si>
  <si>
    <t>จำนวนนักศึกษาทั้งหมด (ราย)</t>
  </si>
  <si>
    <t>อัตราร้อยละ (%)</t>
  </si>
  <si>
    <t>รวมจำนวนนักศึกษาทั้งหมด (ราย)</t>
  </si>
  <si>
    <t>จำนวนนักศึกษามหาวิทยาลัยมหิดลทั้งหมด ระดับปริญญาตรี ประจำปีการศึกษา 2567 จำแนกตามส่วนงาน หลักสูตร ชั้นปี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</si>
</sst>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4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18"/>
      <color rgb="FF000000"/>
      <name val="TH Sarabun New"/>
      <family val="2"/>
    </font>
    <font>
      <b/>
      <sz val="14"/>
      <color rgb="FF000000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color theme="0"/>
      <name val="TH Sarabun New"/>
      <family val="2"/>
    </font>
    <font>
      <b/>
      <sz val="15"/>
      <color theme="0"/>
      <name val="TH Sarabun New"/>
      <family val="2"/>
    </font>
    <font>
      <b/>
      <sz val="15"/>
      <name val="TH Sarabun New"/>
      <family val="2"/>
    </font>
    <font>
      <b/>
      <sz val="16"/>
      <name val="TH Sarabun New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9EDF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5D0D79"/>
        <bgColor indexed="64"/>
      </patternFill>
    </fill>
    <fill>
      <patternFill patternType="solid">
        <fgColor rgb="FFEBC2F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483F1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thick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4" xfId="0" applyFont="1" applyBorder="1"/>
    <xf numFmtId="0" fontId="5" fillId="5" borderId="14" xfId="0" applyFont="1" applyFill="1" applyBorder="1"/>
    <xf numFmtId="3" fontId="4" fillId="0" borderId="25" xfId="0" applyNumberFormat="1" applyFont="1" applyBorder="1"/>
    <xf numFmtId="0" fontId="4" fillId="0" borderId="11" xfId="0" applyFont="1" applyBorder="1"/>
    <xf numFmtId="0" fontId="4" fillId="0" borderId="23" xfId="0" applyFont="1" applyBorder="1"/>
    <xf numFmtId="0" fontId="6" fillId="0" borderId="0" xfId="0" applyFont="1"/>
    <xf numFmtId="0" fontId="3" fillId="6" borderId="9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5" fillId="5" borderId="20" xfId="0" applyFont="1" applyFill="1" applyBorder="1"/>
    <xf numFmtId="0" fontId="3" fillId="10" borderId="8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3" fontId="4" fillId="7" borderId="10" xfId="0" applyNumberFormat="1" applyFont="1" applyFill="1" applyBorder="1" applyAlignment="1">
      <alignment horizontal="center" vertical="center" wrapText="1"/>
    </xf>
    <xf numFmtId="3" fontId="4" fillId="7" borderId="32" xfId="0" applyNumberFormat="1" applyFont="1" applyFill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3" fontId="7" fillId="3" borderId="35" xfId="0" applyNumberFormat="1" applyFont="1" applyFill="1" applyBorder="1" applyAlignment="1">
      <alignment horizontal="center" vertical="center" wrapText="1"/>
    </xf>
    <xf numFmtId="3" fontId="4" fillId="0" borderId="14" xfId="1" applyNumberFormat="1" applyFont="1" applyBorder="1" applyAlignment="1">
      <alignment vertical="center"/>
    </xf>
    <xf numFmtId="3" fontId="4" fillId="0" borderId="14" xfId="1" applyNumberFormat="1" applyFont="1" applyBorder="1" applyAlignment="1">
      <alignment horizontal="left" vertical="center"/>
    </xf>
    <xf numFmtId="3" fontId="4" fillId="0" borderId="14" xfId="2" applyNumberFormat="1" applyFont="1" applyBorder="1" applyAlignment="1">
      <alignment horizontal="left" vertical="center"/>
    </xf>
    <xf numFmtId="3" fontId="6" fillId="0" borderId="0" xfId="0" applyNumberFormat="1" applyFont="1"/>
    <xf numFmtId="0" fontId="6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11" fillId="0" borderId="0" xfId="0" applyFont="1"/>
    <xf numFmtId="3" fontId="7" fillId="12" borderId="4" xfId="0" applyNumberFormat="1" applyFont="1" applyFill="1" applyBorder="1" applyAlignment="1">
      <alignment horizontal="center" vertical="center" wrapText="1"/>
    </xf>
    <xf numFmtId="3" fontId="7" fillId="12" borderId="1" xfId="0" applyNumberFormat="1" applyFont="1" applyFill="1" applyBorder="1" applyAlignment="1">
      <alignment horizontal="center" vertical="center" wrapText="1"/>
    </xf>
    <xf numFmtId="3" fontId="5" fillId="11" borderId="46" xfId="0" applyNumberFormat="1" applyFont="1" applyFill="1" applyBorder="1" applyAlignment="1">
      <alignment horizontal="center" vertical="center" wrapText="1"/>
    </xf>
    <xf numFmtId="3" fontId="5" fillId="11" borderId="32" xfId="0" applyNumberFormat="1" applyFont="1" applyFill="1" applyBorder="1" applyAlignment="1">
      <alignment horizontal="center" vertical="center" wrapText="1"/>
    </xf>
    <xf numFmtId="3" fontId="5" fillId="11" borderId="10" xfId="0" applyNumberFormat="1" applyFont="1" applyFill="1" applyBorder="1" applyAlignment="1">
      <alignment horizontal="center" vertical="center" wrapText="1"/>
    </xf>
    <xf numFmtId="0" fontId="7" fillId="9" borderId="47" xfId="0" applyFont="1" applyFill="1" applyBorder="1" applyAlignment="1">
      <alignment horizontal="center"/>
    </xf>
    <xf numFmtId="0" fontId="5" fillId="5" borderId="50" xfId="0" applyFont="1" applyFill="1" applyBorder="1"/>
    <xf numFmtId="2" fontId="6" fillId="0" borderId="0" xfId="0" applyNumberFormat="1" applyFont="1"/>
    <xf numFmtId="0" fontId="12" fillId="6" borderId="6" xfId="0" applyFont="1" applyFill="1" applyBorder="1" applyAlignment="1">
      <alignment horizontal="left"/>
    </xf>
    <xf numFmtId="0" fontId="3" fillId="16" borderId="8" xfId="0" applyFont="1" applyFill="1" applyBorder="1" applyAlignment="1">
      <alignment horizontal="center"/>
    </xf>
    <xf numFmtId="0" fontId="3" fillId="16" borderId="9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5" fillId="5" borderId="31" xfId="0" applyNumberFormat="1" applyFont="1" applyFill="1" applyBorder="1" applyAlignment="1">
      <alignment horizontal="center" vertical="center"/>
    </xf>
    <xf numFmtId="2" fontId="6" fillId="13" borderId="26" xfId="0" applyNumberFormat="1" applyFont="1" applyFill="1" applyBorder="1" applyAlignment="1">
      <alignment horizontal="center" vertical="center"/>
    </xf>
    <xf numFmtId="2" fontId="5" fillId="5" borderId="26" xfId="0" applyNumberFormat="1" applyFont="1" applyFill="1" applyBorder="1" applyAlignment="1">
      <alignment horizontal="center" vertical="center"/>
    </xf>
    <xf numFmtId="2" fontId="3" fillId="5" borderId="26" xfId="0" applyNumberFormat="1" applyFont="1" applyFill="1" applyBorder="1" applyAlignment="1">
      <alignment horizontal="center" vertical="center"/>
    </xf>
    <xf numFmtId="2" fontId="6" fillId="13" borderId="30" xfId="0" applyNumberFormat="1" applyFont="1" applyFill="1" applyBorder="1" applyAlignment="1">
      <alignment horizontal="center" vertical="center"/>
    </xf>
    <xf numFmtId="2" fontId="6" fillId="6" borderId="7" xfId="0" applyNumberFormat="1" applyFont="1" applyFill="1" applyBorder="1" applyAlignment="1">
      <alignment horizontal="center" vertical="center"/>
    </xf>
    <xf numFmtId="2" fontId="3" fillId="5" borderId="31" xfId="0" applyNumberFormat="1" applyFont="1" applyFill="1" applyBorder="1" applyAlignment="1">
      <alignment horizontal="center" vertical="center"/>
    </xf>
    <xf numFmtId="3" fontId="5" fillId="5" borderId="36" xfId="0" applyNumberFormat="1" applyFont="1" applyFill="1" applyBorder="1" applyAlignment="1">
      <alignment horizontal="center" vertical="center"/>
    </xf>
    <xf numFmtId="3" fontId="5" fillId="5" borderId="12" xfId="0" applyNumberFormat="1" applyFont="1" applyFill="1" applyBorder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5" fillId="5" borderId="28" xfId="0" applyNumberFormat="1" applyFont="1" applyFill="1" applyBorder="1" applyAlignment="1">
      <alignment horizontal="center" vertical="center"/>
    </xf>
    <xf numFmtId="3" fontId="5" fillId="5" borderId="38" xfId="0" applyNumberFormat="1" applyFont="1" applyFill="1" applyBorder="1" applyAlignment="1">
      <alignment horizontal="center" vertical="center"/>
    </xf>
    <xf numFmtId="3" fontId="5" fillId="5" borderId="43" xfId="0" applyNumberFormat="1" applyFont="1" applyFill="1" applyBorder="1" applyAlignment="1">
      <alignment horizontal="center" vertical="center"/>
    </xf>
    <xf numFmtId="2" fontId="5" fillId="5" borderId="22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44" xfId="0" applyNumberFormat="1" applyFont="1" applyBorder="1" applyAlignment="1">
      <alignment horizontal="center" vertical="center"/>
    </xf>
    <xf numFmtId="3" fontId="4" fillId="7" borderId="26" xfId="0" applyNumberFormat="1" applyFont="1" applyFill="1" applyBorder="1" applyAlignment="1">
      <alignment horizontal="center" vertical="center"/>
    </xf>
    <xf numFmtId="3" fontId="4" fillId="7" borderId="21" xfId="0" applyNumberFormat="1" applyFont="1" applyFill="1" applyBorder="1" applyAlignment="1">
      <alignment horizontal="center" vertical="center"/>
    </xf>
    <xf numFmtId="3" fontId="4" fillId="7" borderId="22" xfId="0" applyNumberFormat="1" applyFont="1" applyFill="1" applyBorder="1" applyAlignment="1">
      <alignment horizontal="center" vertical="center"/>
    </xf>
    <xf numFmtId="2" fontId="6" fillId="13" borderId="18" xfId="0" applyNumberFormat="1" applyFont="1" applyFill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3" fontId="4" fillId="7" borderId="30" xfId="0" applyNumberFormat="1" applyFont="1" applyFill="1" applyBorder="1" applyAlignment="1">
      <alignment horizontal="center" vertical="center"/>
    </xf>
    <xf numFmtId="3" fontId="5" fillId="5" borderId="17" xfId="0" applyNumberFormat="1" applyFont="1" applyFill="1" applyBorder="1" applyAlignment="1">
      <alignment horizontal="center" vertical="center"/>
    </xf>
    <xf numFmtId="3" fontId="5" fillId="5" borderId="15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3" fontId="5" fillId="5" borderId="14" xfId="0" applyNumberFormat="1" applyFont="1" applyFill="1" applyBorder="1" applyAlignment="1">
      <alignment horizontal="center" vertical="center"/>
    </xf>
    <xf numFmtId="3" fontId="5" fillId="5" borderId="16" xfId="0" applyNumberFormat="1" applyFont="1" applyFill="1" applyBorder="1" applyAlignment="1">
      <alignment horizontal="center" vertical="center"/>
    </xf>
    <xf numFmtId="3" fontId="5" fillId="5" borderId="44" xfId="0" applyNumberFormat="1" applyFont="1" applyFill="1" applyBorder="1" applyAlignment="1">
      <alignment horizontal="center" vertical="center"/>
    </xf>
    <xf numFmtId="3" fontId="5" fillId="5" borderId="26" xfId="0" applyNumberFormat="1" applyFont="1" applyFill="1" applyBorder="1" applyAlignment="1">
      <alignment horizontal="center" vertical="center"/>
    </xf>
    <xf numFmtId="3" fontId="5" fillId="5" borderId="21" xfId="0" applyNumberFormat="1" applyFont="1" applyFill="1" applyBorder="1" applyAlignment="1">
      <alignment horizontal="center" vertical="center"/>
    </xf>
    <xf numFmtId="3" fontId="5" fillId="5" borderId="22" xfId="0" applyNumberFormat="1" applyFont="1" applyFill="1" applyBorder="1" applyAlignment="1">
      <alignment horizontal="center" vertical="center"/>
    </xf>
    <xf numFmtId="2" fontId="5" fillId="5" borderId="18" xfId="0" applyNumberFormat="1" applyFont="1" applyFill="1" applyBorder="1" applyAlignment="1">
      <alignment horizontal="center" vertical="center"/>
    </xf>
    <xf numFmtId="3" fontId="4" fillId="7" borderId="29" xfId="0" applyNumberFormat="1" applyFont="1" applyFill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/>
    </xf>
    <xf numFmtId="3" fontId="5" fillId="5" borderId="30" xfId="0" applyNumberFormat="1" applyFont="1" applyFill="1" applyBorder="1" applyAlignment="1">
      <alignment horizontal="center" vertical="center"/>
    </xf>
    <xf numFmtId="3" fontId="5" fillId="5" borderId="41" xfId="0" applyNumberFormat="1" applyFont="1" applyFill="1" applyBorder="1" applyAlignment="1">
      <alignment horizontal="center" vertical="center"/>
    </xf>
    <xf numFmtId="3" fontId="4" fillId="5" borderId="41" xfId="0" applyNumberFormat="1" applyFont="1" applyFill="1" applyBorder="1" applyAlignment="1">
      <alignment horizontal="center" vertical="center"/>
    </xf>
    <xf numFmtId="3" fontId="4" fillId="5" borderId="18" xfId="0" applyNumberFormat="1" applyFont="1" applyFill="1" applyBorder="1" applyAlignment="1">
      <alignment horizontal="center" vertical="center"/>
    </xf>
    <xf numFmtId="3" fontId="4" fillId="5" borderId="44" xfId="0" applyNumberFormat="1" applyFont="1" applyFill="1" applyBorder="1" applyAlignment="1">
      <alignment horizontal="center" vertical="center"/>
    </xf>
    <xf numFmtId="3" fontId="4" fillId="7" borderId="42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3" fontId="5" fillId="5" borderId="29" xfId="0" applyNumberFormat="1" applyFont="1" applyFill="1" applyBorder="1" applyAlignment="1">
      <alignment horizontal="center" vertical="center"/>
    </xf>
    <xf numFmtId="3" fontId="4" fillId="7" borderId="31" xfId="0" applyNumberFormat="1" applyFont="1" applyFill="1" applyBorder="1" applyAlignment="1">
      <alignment horizontal="center" vertical="center"/>
    </xf>
    <xf numFmtId="3" fontId="5" fillId="5" borderId="31" xfId="0" applyNumberFormat="1" applyFont="1" applyFill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4" fillId="0" borderId="39" xfId="0" applyNumberFormat="1" applyFont="1" applyBorder="1" applyAlignment="1">
      <alignment horizontal="center" vertical="center"/>
    </xf>
    <xf numFmtId="2" fontId="6" fillId="13" borderId="41" xfId="0" applyNumberFormat="1" applyFont="1" applyFill="1" applyBorder="1" applyAlignment="1">
      <alignment horizontal="center" vertical="center"/>
    </xf>
    <xf numFmtId="3" fontId="7" fillId="9" borderId="47" xfId="0" applyNumberFormat="1" applyFont="1" applyFill="1" applyBorder="1" applyAlignment="1">
      <alignment horizontal="center" vertical="center"/>
    </xf>
    <xf numFmtId="3" fontId="7" fillId="9" borderId="48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2" fontId="6" fillId="6" borderId="8" xfId="0" applyNumberFormat="1" applyFont="1" applyFill="1" applyBorder="1" applyAlignment="1">
      <alignment horizontal="center" vertical="center"/>
    </xf>
    <xf numFmtId="3" fontId="5" fillId="5" borderId="50" xfId="0" applyNumberFormat="1" applyFont="1" applyFill="1" applyBorder="1" applyAlignment="1">
      <alignment horizontal="center" vertical="center"/>
    </xf>
    <xf numFmtId="3" fontId="5" fillId="5" borderId="51" xfId="0" applyNumberFormat="1" applyFont="1" applyFill="1" applyBorder="1" applyAlignment="1">
      <alignment horizontal="center" vertical="center"/>
    </xf>
    <xf numFmtId="3" fontId="5" fillId="5" borderId="52" xfId="0" applyNumberFormat="1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45" xfId="0" applyNumberFormat="1" applyFont="1" applyBorder="1" applyAlignment="1">
      <alignment horizontal="center" vertical="center"/>
    </xf>
    <xf numFmtId="3" fontId="7" fillId="9" borderId="9" xfId="0" applyNumberFormat="1" applyFont="1" applyFill="1" applyBorder="1" applyAlignment="1">
      <alignment horizontal="center" vertical="center"/>
    </xf>
    <xf numFmtId="3" fontId="7" fillId="9" borderId="27" xfId="0" applyNumberFormat="1" applyFont="1" applyFill="1" applyBorder="1" applyAlignment="1">
      <alignment horizontal="center" vertical="center"/>
    </xf>
    <xf numFmtId="3" fontId="8" fillId="8" borderId="9" xfId="0" applyNumberFormat="1" applyFont="1" applyFill="1" applyBorder="1" applyAlignment="1">
      <alignment horizontal="center" vertical="center"/>
    </xf>
    <xf numFmtId="3" fontId="7" fillId="8" borderId="9" xfId="0" applyNumberFormat="1" applyFont="1" applyFill="1" applyBorder="1" applyAlignment="1">
      <alignment horizontal="center" vertical="center"/>
    </xf>
    <xf numFmtId="3" fontId="7" fillId="8" borderId="27" xfId="0" applyNumberFormat="1" applyFont="1" applyFill="1" applyBorder="1" applyAlignment="1">
      <alignment horizontal="center" vertical="center"/>
    </xf>
    <xf numFmtId="3" fontId="5" fillId="7" borderId="56" xfId="0" applyNumberFormat="1" applyFont="1" applyFill="1" applyBorder="1" applyAlignment="1">
      <alignment horizontal="center" vertical="center" wrapText="1"/>
    </xf>
    <xf numFmtId="3" fontId="5" fillId="11" borderId="57" xfId="0" applyNumberFormat="1" applyFont="1" applyFill="1" applyBorder="1" applyAlignment="1">
      <alignment horizontal="center" vertical="center" wrapText="1"/>
    </xf>
    <xf numFmtId="3" fontId="5" fillId="11" borderId="56" xfId="0" applyNumberFormat="1" applyFont="1" applyFill="1" applyBorder="1" applyAlignment="1">
      <alignment horizontal="center" vertical="center" wrapText="1"/>
    </xf>
    <xf numFmtId="3" fontId="7" fillId="12" borderId="2" xfId="0" applyNumberFormat="1" applyFont="1" applyFill="1" applyBorder="1" applyAlignment="1">
      <alignment horizontal="center" vertical="center" wrapText="1"/>
    </xf>
    <xf numFmtId="0" fontId="3" fillId="18" borderId="49" xfId="0" applyFont="1" applyFill="1" applyBorder="1" applyAlignment="1">
      <alignment horizontal="center" vertical="center"/>
    </xf>
    <xf numFmtId="0" fontId="3" fillId="18" borderId="47" xfId="0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2" fontId="3" fillId="17" borderId="9" xfId="0" applyNumberFormat="1" applyFont="1" applyFill="1" applyBorder="1" applyAlignment="1">
      <alignment horizontal="center" vertical="center"/>
    </xf>
    <xf numFmtId="2" fontId="7" fillId="19" borderId="9" xfId="0" applyNumberFormat="1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center" vertical="center" wrapText="1"/>
    </xf>
    <xf numFmtId="3" fontId="7" fillId="20" borderId="10" xfId="0" applyNumberFormat="1" applyFont="1" applyFill="1" applyBorder="1" applyAlignment="1">
      <alignment horizontal="center" vertical="center" wrapText="1"/>
    </xf>
    <xf numFmtId="3" fontId="7" fillId="20" borderId="34" xfId="0" applyNumberFormat="1" applyFont="1" applyFill="1" applyBorder="1" applyAlignment="1">
      <alignment horizontal="center" vertical="center" wrapText="1"/>
    </xf>
    <xf numFmtId="0" fontId="7" fillId="20" borderId="46" xfId="0" applyFont="1" applyFill="1" applyBorder="1" applyAlignment="1">
      <alignment horizontal="center" vertical="center" wrapText="1"/>
    </xf>
    <xf numFmtId="3" fontId="7" fillId="20" borderId="46" xfId="0" applyNumberFormat="1" applyFont="1" applyFill="1" applyBorder="1" applyAlignment="1">
      <alignment horizontal="center" vertical="center" wrapText="1"/>
    </xf>
    <xf numFmtId="3" fontId="5" fillId="11" borderId="58" xfId="0" applyNumberFormat="1" applyFont="1" applyFill="1" applyBorder="1" applyAlignment="1">
      <alignment horizontal="center" vertical="center" wrapText="1"/>
    </xf>
    <xf numFmtId="3" fontId="4" fillId="7" borderId="59" xfId="0" applyNumberFormat="1" applyFont="1" applyFill="1" applyBorder="1" applyAlignment="1">
      <alignment horizontal="center" vertical="center" wrapText="1"/>
    </xf>
    <xf numFmtId="3" fontId="7" fillId="20" borderId="5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5" borderId="6" xfId="0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center" vertical="center" wrapText="1"/>
    </xf>
    <xf numFmtId="3" fontId="5" fillId="5" borderId="7" xfId="0" applyNumberFormat="1" applyFont="1" applyFill="1" applyBorder="1" applyAlignment="1">
      <alignment horizontal="center" vertical="center" wrapText="1"/>
    </xf>
    <xf numFmtId="2" fontId="6" fillId="5" borderId="9" xfId="0" applyNumberFormat="1" applyFont="1" applyFill="1" applyBorder="1" applyAlignment="1">
      <alignment horizontal="center" vertical="center"/>
    </xf>
    <xf numFmtId="3" fontId="13" fillId="14" borderId="8" xfId="0" applyNumberFormat="1" applyFont="1" applyFill="1" applyBorder="1" applyAlignment="1">
      <alignment horizontal="center" vertical="center"/>
    </xf>
    <xf numFmtId="3" fontId="13" fillId="14" borderId="9" xfId="0" applyNumberFormat="1" applyFont="1" applyFill="1" applyBorder="1" applyAlignment="1">
      <alignment horizontal="center" vertical="center"/>
    </xf>
    <xf numFmtId="2" fontId="13" fillId="21" borderId="8" xfId="0" applyNumberFormat="1" applyFont="1" applyFill="1" applyBorder="1" applyAlignment="1">
      <alignment horizontal="center" vertical="center"/>
    </xf>
    <xf numFmtId="2" fontId="13" fillId="21" borderId="9" xfId="0" applyNumberFormat="1" applyFont="1" applyFill="1" applyBorder="1" applyAlignment="1">
      <alignment horizontal="center" vertical="center"/>
    </xf>
    <xf numFmtId="3" fontId="13" fillId="12" borderId="8" xfId="0" applyNumberFormat="1" applyFont="1" applyFill="1" applyBorder="1" applyAlignment="1">
      <alignment horizontal="center" vertical="center"/>
    </xf>
    <xf numFmtId="3" fontId="13" fillId="12" borderId="9" xfId="0" applyNumberFormat="1" applyFont="1" applyFill="1" applyBorder="1" applyAlignment="1">
      <alignment horizontal="center" vertical="center"/>
    </xf>
    <xf numFmtId="2" fontId="13" fillId="15" borderId="8" xfId="0" applyNumberFormat="1" applyFont="1" applyFill="1" applyBorder="1" applyAlignment="1">
      <alignment horizontal="center" vertical="center"/>
    </xf>
    <xf numFmtId="2" fontId="13" fillId="15" borderId="9" xfId="0" applyNumberFormat="1" applyFont="1" applyFill="1" applyBorder="1" applyAlignment="1">
      <alignment horizontal="center" vertical="center"/>
    </xf>
    <xf numFmtId="3" fontId="13" fillId="14" borderId="49" xfId="0" applyNumberFormat="1" applyFont="1" applyFill="1" applyBorder="1" applyAlignment="1">
      <alignment horizontal="center" vertical="center"/>
    </xf>
    <xf numFmtId="3" fontId="13" fillId="14" borderId="47" xfId="0" applyNumberFormat="1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/>
    </xf>
    <xf numFmtId="0" fontId="14" fillId="8" borderId="9" xfId="0" applyFont="1" applyFill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3" fillId="0" borderId="0" xfId="0" applyNumberFormat="1" applyFont="1"/>
    <xf numFmtId="4" fontId="5" fillId="0" borderId="0" xfId="0" applyNumberFormat="1" applyFont="1" applyAlignment="1">
      <alignment horizontal="center" vertical="center"/>
    </xf>
    <xf numFmtId="0" fontId="15" fillId="18" borderId="9" xfId="0" applyFont="1" applyFill="1" applyBorder="1" applyAlignment="1">
      <alignment horizontal="center"/>
    </xf>
    <xf numFmtId="4" fontId="5" fillId="18" borderId="9" xfId="0" applyNumberFormat="1" applyFont="1" applyFill="1" applyBorder="1" applyAlignment="1">
      <alignment horizontal="center" vertical="center"/>
    </xf>
    <xf numFmtId="3" fontId="7" fillId="3" borderId="46" xfId="0" applyNumberFormat="1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center" vertical="center"/>
    </xf>
    <xf numFmtId="2" fontId="5" fillId="18" borderId="9" xfId="0" applyNumberFormat="1" applyFont="1" applyFill="1" applyBorder="1" applyAlignment="1">
      <alignment horizontal="center"/>
    </xf>
    <xf numFmtId="0" fontId="5" fillId="18" borderId="9" xfId="0" applyFont="1" applyFill="1" applyBorder="1" applyAlignment="1">
      <alignment horizontal="center"/>
    </xf>
    <xf numFmtId="0" fontId="3" fillId="18" borderId="6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center"/>
    </xf>
    <xf numFmtId="0" fontId="3" fillId="16" borderId="8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53" xfId="0" applyFont="1" applyFill="1" applyBorder="1" applyAlignment="1">
      <alignment horizontal="center"/>
    </xf>
    <xf numFmtId="0" fontId="3" fillId="6" borderId="54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55" xfId="0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 vertical="center" wrapText="1"/>
    </xf>
    <xf numFmtId="0" fontId="3" fillId="10" borderId="54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colors>
    <mruColors>
      <color rgb="FFD483F1"/>
      <color rgb="FFB714D2"/>
      <color rgb="FFA212BA"/>
      <color rgb="FFF4DCFC"/>
      <color rgb="FFCC66FF"/>
      <color rgb="FFCC99FF"/>
      <color rgb="FFB934E8"/>
      <color rgb="FFEBC2FA"/>
      <color rgb="FF5D0D79"/>
      <color rgb="FF540C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4"/>
  <sheetViews>
    <sheetView zoomScaleNormal="100" workbookViewId="0">
      <pane ySplit="4" topLeftCell="A5" activePane="bottomLeft" state="frozen"/>
      <selection pane="bottomLeft" sqref="A1:V1"/>
    </sheetView>
  </sheetViews>
  <sheetFormatPr defaultColWidth="8.88671875" defaultRowHeight="21"/>
  <cols>
    <col min="1" max="1" width="56.88671875" style="8" customWidth="1"/>
    <col min="2" max="19" width="7.44140625" style="41" customWidth="1"/>
    <col min="20" max="21" width="9" style="41" customWidth="1"/>
    <col min="22" max="22" width="9" style="43" customWidth="1"/>
    <col min="23" max="24" width="8.88671875" style="60"/>
    <col min="25" max="16384" width="8.88671875" style="8"/>
  </cols>
  <sheetData>
    <row r="1" spans="1:25" ht="29.25" customHeight="1">
      <c r="A1" s="184" t="s">
        <v>179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5" ht="19.5" customHeight="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5" ht="22.5" customHeight="1">
      <c r="A3" s="186" t="s">
        <v>0</v>
      </c>
      <c r="B3" s="187" t="s">
        <v>1</v>
      </c>
      <c r="C3" s="188"/>
      <c r="D3" s="189"/>
      <c r="E3" s="187" t="s">
        <v>2</v>
      </c>
      <c r="F3" s="188"/>
      <c r="G3" s="189"/>
      <c r="H3" s="187" t="s">
        <v>3</v>
      </c>
      <c r="I3" s="188"/>
      <c r="J3" s="189"/>
      <c r="K3" s="187" t="s">
        <v>4</v>
      </c>
      <c r="L3" s="188"/>
      <c r="M3" s="190"/>
      <c r="N3" s="191" t="s">
        <v>5</v>
      </c>
      <c r="O3" s="192"/>
      <c r="P3" s="193"/>
      <c r="Q3" s="191" t="s">
        <v>6</v>
      </c>
      <c r="R3" s="192"/>
      <c r="S3" s="194"/>
      <c r="T3" s="195" t="s">
        <v>184</v>
      </c>
      <c r="U3" s="195"/>
      <c r="V3" s="196"/>
      <c r="W3" s="181" t="s">
        <v>185</v>
      </c>
      <c r="X3" s="182"/>
    </row>
    <row r="4" spans="1:25" ht="22.5" customHeight="1">
      <c r="A4" s="186"/>
      <c r="B4" s="56" t="s">
        <v>8</v>
      </c>
      <c r="C4" s="56" t="s">
        <v>9</v>
      </c>
      <c r="D4" s="56" t="s">
        <v>7</v>
      </c>
      <c r="E4" s="56" t="s">
        <v>8</v>
      </c>
      <c r="F4" s="56" t="s">
        <v>9</v>
      </c>
      <c r="G4" s="56" t="s">
        <v>7</v>
      </c>
      <c r="H4" s="56" t="s">
        <v>8</v>
      </c>
      <c r="I4" s="56" t="s">
        <v>9</v>
      </c>
      <c r="J4" s="56" t="s">
        <v>7</v>
      </c>
      <c r="K4" s="56" t="s">
        <v>8</v>
      </c>
      <c r="L4" s="56" t="s">
        <v>9</v>
      </c>
      <c r="M4" s="56" t="s">
        <v>7</v>
      </c>
      <c r="N4" s="57" t="s">
        <v>8</v>
      </c>
      <c r="O4" s="57" t="s">
        <v>9</v>
      </c>
      <c r="P4" s="57" t="s">
        <v>7</v>
      </c>
      <c r="Q4" s="57" t="s">
        <v>8</v>
      </c>
      <c r="R4" s="57" t="s">
        <v>9</v>
      </c>
      <c r="S4" s="58" t="s">
        <v>7</v>
      </c>
      <c r="T4" s="35" t="s">
        <v>8</v>
      </c>
      <c r="U4" s="36" t="s">
        <v>9</v>
      </c>
      <c r="V4" s="37" t="s">
        <v>7</v>
      </c>
      <c r="W4" s="140" t="s">
        <v>8</v>
      </c>
      <c r="X4" s="141" t="s">
        <v>9</v>
      </c>
    </row>
    <row r="5" spans="1:25" ht="21" customHeight="1">
      <c r="A5" s="13" t="s">
        <v>10</v>
      </c>
      <c r="B5" s="14">
        <v>13</v>
      </c>
      <c r="C5" s="14">
        <v>175</v>
      </c>
      <c r="D5" s="15">
        <f>IF(SUM($B5:$C5)=0,"",SUM($B5:$C5))</f>
        <v>188</v>
      </c>
      <c r="E5" s="16">
        <f>นศ.ป.ตรี!T$35</f>
        <v>1051</v>
      </c>
      <c r="F5" s="16">
        <f>นศ.ป.ตรี!U$35</f>
        <v>1080</v>
      </c>
      <c r="G5" s="16">
        <f>นศ.ป.ตรี!V$35</f>
        <v>2131</v>
      </c>
      <c r="H5" s="14"/>
      <c r="I5" s="14"/>
      <c r="J5" s="15" t="str">
        <f>IF(SUM($H5:$I5)=0,"",SUM($H5:$I5))</f>
        <v/>
      </c>
      <c r="K5" s="16">
        <v>87</v>
      </c>
      <c r="L5" s="16">
        <v>164</v>
      </c>
      <c r="M5" s="17">
        <f>IF(SUM($K5:$L5)=0,"",SUM($K5:$L5))</f>
        <v>251</v>
      </c>
      <c r="N5" s="18">
        <v>264</v>
      </c>
      <c r="O5" s="18">
        <v>336</v>
      </c>
      <c r="P5" s="19">
        <f>IF(SUM($N5:$O5)=0,"",SUM($N5:$O5))</f>
        <v>600</v>
      </c>
      <c r="Q5" s="20">
        <v>50</v>
      </c>
      <c r="R5" s="20">
        <v>54</v>
      </c>
      <c r="S5" s="27">
        <f>IF(SUM($Q5:$R5)=0,"",SUM($Q5:$R5))</f>
        <v>104</v>
      </c>
      <c r="T5" s="26">
        <f>SUM($B5,$E5,$H5,$K5,$N5,$Q5)</f>
        <v>1465</v>
      </c>
      <c r="U5" s="25">
        <f>SUM(C5,F5,I5,L5,O5,R5)</f>
        <v>1809</v>
      </c>
      <c r="V5" s="136">
        <f>SUM(T5:U5)</f>
        <v>3274</v>
      </c>
      <c r="W5" s="142">
        <f>(100*$T5)/$V5</f>
        <v>44.746487477092245</v>
      </c>
      <c r="X5" s="142">
        <f>(100*$U5)/$V5</f>
        <v>55.253512522907755</v>
      </c>
      <c r="Y5" s="52"/>
    </row>
    <row r="6" spans="1:25" ht="21" customHeight="1">
      <c r="A6" s="13" t="s">
        <v>11</v>
      </c>
      <c r="B6" s="14"/>
      <c r="C6" s="14"/>
      <c r="D6" s="15" t="str">
        <f t="shared" ref="D6:D50" si="0">IF(SUM($B6:$C6)=0,"",SUM($B6:$C6))</f>
        <v/>
      </c>
      <c r="E6" s="16">
        <f>นศ.ป.ตรี!T$44</f>
        <v>674</v>
      </c>
      <c r="F6" s="16">
        <f>นศ.ป.ตรี!U$44</f>
        <v>1284</v>
      </c>
      <c r="G6" s="16">
        <f>นศ.ป.ตรี!V$44</f>
        <v>1958</v>
      </c>
      <c r="H6" s="14"/>
      <c r="I6" s="14"/>
      <c r="J6" s="15" t="str">
        <f t="shared" ref="J6:J50" si="1">IF(SUM($H6:$I6)=0,"",SUM($H6:$I6))</f>
        <v/>
      </c>
      <c r="K6" s="16">
        <v>138</v>
      </c>
      <c r="L6" s="16">
        <v>183</v>
      </c>
      <c r="M6" s="17">
        <f t="shared" ref="M6:M50" si="2">IF(SUM($K6:$L6)=0,"",SUM($K6:$L6))</f>
        <v>321</v>
      </c>
      <c r="N6" s="14"/>
      <c r="O6" s="14"/>
      <c r="P6" s="19" t="str">
        <f t="shared" ref="P6:P50" si="3">IF(SUM($N6:$O6)=0,"",SUM($N6:$O6))</f>
        <v/>
      </c>
      <c r="Q6" s="16">
        <v>121</v>
      </c>
      <c r="R6" s="16">
        <v>144</v>
      </c>
      <c r="S6" s="27">
        <f t="shared" ref="S6:S50" si="4">IF(SUM($Q6:$R6)=0,"",SUM($Q6:$R6))</f>
        <v>265</v>
      </c>
      <c r="T6" s="26">
        <f t="shared" ref="T6:T50" si="5">SUM($B6,$E6,$H6,$K6,$N6,$Q6)</f>
        <v>933</v>
      </c>
      <c r="U6" s="25">
        <f t="shared" ref="U6:U50" si="6">SUM(C6,F6,I6,L6,O6,R6)</f>
        <v>1611</v>
      </c>
      <c r="V6" s="136">
        <f t="shared" ref="V6:V49" si="7">SUM(T6:U6)</f>
        <v>2544</v>
      </c>
      <c r="W6" s="142">
        <f t="shared" ref="W6:W57" si="8">(100*$T6)/$V6</f>
        <v>36.674528301886795</v>
      </c>
      <c r="X6" s="142">
        <f t="shared" ref="X6:X57" si="9">(100*$U6)/$V6</f>
        <v>63.325471698113205</v>
      </c>
      <c r="Y6" s="52"/>
    </row>
    <row r="7" spans="1:25" ht="21" customHeight="1">
      <c r="A7" s="13" t="s">
        <v>12</v>
      </c>
      <c r="B7" s="14"/>
      <c r="C7" s="14"/>
      <c r="D7" s="15" t="str">
        <f t="shared" si="0"/>
        <v/>
      </c>
      <c r="E7" s="16">
        <f>นศ.ป.ตรี!T$25</f>
        <v>749</v>
      </c>
      <c r="F7" s="16">
        <f>นศ.ป.ตรี!U$25</f>
        <v>1715</v>
      </c>
      <c r="G7" s="16">
        <f>นศ.ป.ตรี!V$25</f>
        <v>2464</v>
      </c>
      <c r="H7" s="14"/>
      <c r="I7" s="14"/>
      <c r="J7" s="15" t="str">
        <f t="shared" si="1"/>
        <v/>
      </c>
      <c r="K7" s="16">
        <v>63</v>
      </c>
      <c r="L7" s="16">
        <v>240</v>
      </c>
      <c r="M7" s="17">
        <f t="shared" si="2"/>
        <v>303</v>
      </c>
      <c r="N7" s="14">
        <v>190</v>
      </c>
      <c r="O7" s="14">
        <v>268</v>
      </c>
      <c r="P7" s="19">
        <f t="shared" si="3"/>
        <v>458</v>
      </c>
      <c r="Q7" s="16">
        <v>57</v>
      </c>
      <c r="R7" s="16">
        <v>52</v>
      </c>
      <c r="S7" s="27">
        <f t="shared" si="4"/>
        <v>109</v>
      </c>
      <c r="T7" s="26">
        <f t="shared" si="5"/>
        <v>1059</v>
      </c>
      <c r="U7" s="25">
        <f t="shared" si="6"/>
        <v>2275</v>
      </c>
      <c r="V7" s="136">
        <f t="shared" si="7"/>
        <v>3334</v>
      </c>
      <c r="W7" s="142">
        <f>(100*$T7)/$V7</f>
        <v>31.763647270545892</v>
      </c>
      <c r="X7" s="142">
        <f t="shared" si="9"/>
        <v>68.236352729454111</v>
      </c>
      <c r="Y7" s="52"/>
    </row>
    <row r="8" spans="1:25" ht="21" customHeight="1">
      <c r="A8" s="13" t="s">
        <v>13</v>
      </c>
      <c r="B8" s="14"/>
      <c r="C8" s="14"/>
      <c r="D8" s="15" t="str">
        <f t="shared" si="0"/>
        <v/>
      </c>
      <c r="E8" s="16">
        <f>นศ.ป.ตรี!T$77</f>
        <v>178</v>
      </c>
      <c r="F8" s="16">
        <f>นศ.ป.ตรี!U$77</f>
        <v>657</v>
      </c>
      <c r="G8" s="16">
        <f>นศ.ป.ตรี!V$77</f>
        <v>835</v>
      </c>
      <c r="H8" s="14"/>
      <c r="I8" s="14"/>
      <c r="J8" s="15" t="str">
        <f t="shared" si="1"/>
        <v/>
      </c>
      <c r="K8" s="16">
        <v>139</v>
      </c>
      <c r="L8" s="16">
        <v>472</v>
      </c>
      <c r="M8" s="17">
        <f>IF(SUM($K8:$L8)=0,"",SUM($K8:$L8))</f>
        <v>611</v>
      </c>
      <c r="N8" s="14"/>
      <c r="O8" s="14"/>
      <c r="P8" s="19" t="str">
        <f t="shared" si="3"/>
        <v/>
      </c>
      <c r="Q8" s="16">
        <v>28</v>
      </c>
      <c r="R8" s="16">
        <v>63</v>
      </c>
      <c r="S8" s="27">
        <f t="shared" si="4"/>
        <v>91</v>
      </c>
      <c r="T8" s="26">
        <f t="shared" si="5"/>
        <v>345</v>
      </c>
      <c r="U8" s="25">
        <f t="shared" si="6"/>
        <v>1192</v>
      </c>
      <c r="V8" s="136">
        <f>SUM(T8:U8)</f>
        <v>1537</v>
      </c>
      <c r="W8" s="142">
        <f t="shared" si="8"/>
        <v>22.446324007807416</v>
      </c>
      <c r="X8" s="142">
        <f t="shared" si="9"/>
        <v>77.553675992192581</v>
      </c>
      <c r="Y8" s="52"/>
    </row>
    <row r="9" spans="1:25" ht="21" customHeight="1">
      <c r="A9" s="13" t="s">
        <v>14</v>
      </c>
      <c r="B9" s="14"/>
      <c r="C9" s="14"/>
      <c r="D9" s="15" t="str">
        <f t="shared" si="0"/>
        <v/>
      </c>
      <c r="E9" s="16">
        <f>นศ.ป.ตรี!T$82</f>
        <v>91</v>
      </c>
      <c r="F9" s="16">
        <f>นศ.ป.ตรี!U$82</f>
        <v>284</v>
      </c>
      <c r="G9" s="16">
        <f>นศ.ป.ตรี!V$82</f>
        <v>375</v>
      </c>
      <c r="H9" s="14"/>
      <c r="I9" s="14"/>
      <c r="J9" s="15" t="str">
        <f t="shared" si="1"/>
        <v/>
      </c>
      <c r="K9" s="16">
        <v>25</v>
      </c>
      <c r="L9" s="16">
        <v>57</v>
      </c>
      <c r="M9" s="17">
        <f t="shared" si="2"/>
        <v>82</v>
      </c>
      <c r="N9" s="14"/>
      <c r="O9" s="14"/>
      <c r="P9" s="19" t="str">
        <f t="shared" si="3"/>
        <v/>
      </c>
      <c r="Q9" s="16">
        <v>5</v>
      </c>
      <c r="R9" s="16">
        <v>13</v>
      </c>
      <c r="S9" s="27">
        <f t="shared" si="4"/>
        <v>18</v>
      </c>
      <c r="T9" s="26">
        <f t="shared" si="5"/>
        <v>121</v>
      </c>
      <c r="U9" s="25">
        <f t="shared" si="6"/>
        <v>354</v>
      </c>
      <c r="V9" s="136">
        <f t="shared" si="7"/>
        <v>475</v>
      </c>
      <c r="W9" s="142">
        <f t="shared" si="8"/>
        <v>25.473684210526315</v>
      </c>
      <c r="X9" s="142">
        <f t="shared" si="9"/>
        <v>74.526315789473685</v>
      </c>
      <c r="Y9" s="52"/>
    </row>
    <row r="10" spans="1:25" ht="21" customHeight="1">
      <c r="A10" s="13" t="s">
        <v>15</v>
      </c>
      <c r="B10" s="14"/>
      <c r="C10" s="14"/>
      <c r="D10" s="15" t="str">
        <f t="shared" si="0"/>
        <v/>
      </c>
      <c r="E10" s="16">
        <f>นศ.ป.ตรี!T$73</f>
        <v>31</v>
      </c>
      <c r="F10" s="16">
        <f>นศ.ป.ตรี!U$73</f>
        <v>189</v>
      </c>
      <c r="G10" s="16">
        <f>นศ.ป.ตรี!V$73</f>
        <v>220</v>
      </c>
      <c r="H10" s="14"/>
      <c r="I10" s="14"/>
      <c r="J10" s="15" t="str">
        <f t="shared" si="1"/>
        <v/>
      </c>
      <c r="K10" s="16">
        <v>74</v>
      </c>
      <c r="L10" s="16">
        <v>123</v>
      </c>
      <c r="M10" s="17">
        <f t="shared" si="2"/>
        <v>197</v>
      </c>
      <c r="N10" s="14"/>
      <c r="O10" s="14"/>
      <c r="P10" s="19" t="str">
        <f t="shared" si="3"/>
        <v/>
      </c>
      <c r="Q10" s="16">
        <v>98</v>
      </c>
      <c r="R10" s="16">
        <v>128</v>
      </c>
      <c r="S10" s="27">
        <f t="shared" si="4"/>
        <v>226</v>
      </c>
      <c r="T10" s="26">
        <f t="shared" si="5"/>
        <v>203</v>
      </c>
      <c r="U10" s="25">
        <f t="shared" si="6"/>
        <v>440</v>
      </c>
      <c r="V10" s="136">
        <f t="shared" si="7"/>
        <v>643</v>
      </c>
      <c r="W10" s="142">
        <f t="shared" si="8"/>
        <v>31.570762052877139</v>
      </c>
      <c r="X10" s="142">
        <f t="shared" si="9"/>
        <v>68.429237947122857</v>
      </c>
      <c r="Y10" s="52"/>
    </row>
    <row r="11" spans="1:25" ht="21" customHeight="1">
      <c r="A11" s="13" t="s">
        <v>16</v>
      </c>
      <c r="B11" s="14"/>
      <c r="C11" s="14"/>
      <c r="D11" s="15" t="str">
        <f t="shared" si="0"/>
        <v/>
      </c>
      <c r="E11" s="16">
        <f>นศ.ป.ตรี!T$41</f>
        <v>299</v>
      </c>
      <c r="F11" s="16">
        <f>นศ.ป.ตรี!U$41</f>
        <v>524</v>
      </c>
      <c r="G11" s="16">
        <f>นศ.ป.ตรี!V$41</f>
        <v>823</v>
      </c>
      <c r="H11" s="14"/>
      <c r="I11" s="14"/>
      <c r="J11" s="15" t="str">
        <f t="shared" si="1"/>
        <v/>
      </c>
      <c r="K11" s="16">
        <v>10</v>
      </c>
      <c r="L11" s="16">
        <v>48</v>
      </c>
      <c r="M11" s="17">
        <f t="shared" si="2"/>
        <v>58</v>
      </c>
      <c r="N11" s="14"/>
      <c r="O11" s="14"/>
      <c r="P11" s="19" t="str">
        <f t="shared" si="3"/>
        <v/>
      </c>
      <c r="Q11" s="16">
        <v>12</v>
      </c>
      <c r="R11" s="16">
        <v>17</v>
      </c>
      <c r="S11" s="27">
        <f t="shared" si="4"/>
        <v>29</v>
      </c>
      <c r="T11" s="26">
        <f t="shared" si="5"/>
        <v>321</v>
      </c>
      <c r="U11" s="25">
        <f t="shared" si="6"/>
        <v>589</v>
      </c>
      <c r="V11" s="136">
        <f t="shared" si="7"/>
        <v>910</v>
      </c>
      <c r="W11" s="142">
        <f t="shared" si="8"/>
        <v>35.274725274725277</v>
      </c>
      <c r="X11" s="142">
        <f t="shared" si="9"/>
        <v>64.72527472527473</v>
      </c>
      <c r="Y11" s="52"/>
    </row>
    <row r="12" spans="1:25" ht="21" customHeight="1">
      <c r="A12" s="13" t="s">
        <v>17</v>
      </c>
      <c r="B12" s="14"/>
      <c r="C12" s="14"/>
      <c r="D12" s="15" t="str">
        <f t="shared" si="0"/>
        <v/>
      </c>
      <c r="E12" s="16">
        <f>นศ.ป.ตรี!T$23</f>
        <v>119</v>
      </c>
      <c r="F12" s="16">
        <f>นศ.ป.ตรี!U$23</f>
        <v>1165</v>
      </c>
      <c r="G12" s="16">
        <f>นศ.ป.ตรี!V$23</f>
        <v>1284</v>
      </c>
      <c r="H12" s="14"/>
      <c r="I12" s="14"/>
      <c r="J12" s="15" t="str">
        <f t="shared" si="1"/>
        <v/>
      </c>
      <c r="K12" s="16">
        <v>20</v>
      </c>
      <c r="L12" s="16">
        <v>251</v>
      </c>
      <c r="M12" s="17">
        <f t="shared" si="2"/>
        <v>271</v>
      </c>
      <c r="N12" s="14"/>
      <c r="O12" s="14"/>
      <c r="P12" s="19" t="str">
        <f t="shared" si="3"/>
        <v/>
      </c>
      <c r="Q12" s="16">
        <v>2</v>
      </c>
      <c r="R12" s="16">
        <v>41</v>
      </c>
      <c r="S12" s="27">
        <f t="shared" si="4"/>
        <v>43</v>
      </c>
      <c r="T12" s="26">
        <f t="shared" si="5"/>
        <v>141</v>
      </c>
      <c r="U12" s="25">
        <f t="shared" si="6"/>
        <v>1457</v>
      </c>
      <c r="V12" s="136">
        <f>SUM(T12:U12)</f>
        <v>1598</v>
      </c>
      <c r="W12" s="142">
        <f t="shared" si="8"/>
        <v>8.8235294117647065</v>
      </c>
      <c r="X12" s="142">
        <f t="shared" si="9"/>
        <v>91.17647058823529</v>
      </c>
      <c r="Y12" s="52"/>
    </row>
    <row r="13" spans="1:25" ht="21" customHeight="1">
      <c r="A13" s="13" t="s">
        <v>18</v>
      </c>
      <c r="B13" s="14"/>
      <c r="C13" s="14"/>
      <c r="D13" s="15" t="str">
        <f t="shared" si="0"/>
        <v/>
      </c>
      <c r="E13" s="16">
        <f>นศ.ป.ตรี!T$17</f>
        <v>149</v>
      </c>
      <c r="F13" s="16">
        <f>นศ.ป.ตรี!U$17</f>
        <v>418</v>
      </c>
      <c r="G13" s="16">
        <f>นศ.ป.ตรี!V$17</f>
        <v>567</v>
      </c>
      <c r="H13" s="14"/>
      <c r="I13" s="14"/>
      <c r="J13" s="15" t="str">
        <f>IF(SUM($H13:$I13)=0,"",SUM($H13:$I13))</f>
        <v/>
      </c>
      <c r="K13" s="16">
        <v>11</v>
      </c>
      <c r="L13" s="16">
        <v>39</v>
      </c>
      <c r="M13" s="17">
        <f t="shared" si="2"/>
        <v>50</v>
      </c>
      <c r="N13" s="14"/>
      <c r="O13" s="14"/>
      <c r="P13" s="19" t="str">
        <f t="shared" si="3"/>
        <v/>
      </c>
      <c r="Q13" s="16">
        <v>11</v>
      </c>
      <c r="R13" s="16">
        <v>19</v>
      </c>
      <c r="S13" s="27">
        <f t="shared" si="4"/>
        <v>30</v>
      </c>
      <c r="T13" s="26">
        <f t="shared" si="5"/>
        <v>171</v>
      </c>
      <c r="U13" s="25">
        <f t="shared" si="6"/>
        <v>476</v>
      </c>
      <c r="V13" s="136">
        <f t="shared" si="7"/>
        <v>647</v>
      </c>
      <c r="W13" s="142">
        <f t="shared" si="8"/>
        <v>26.429675425038639</v>
      </c>
      <c r="X13" s="142">
        <f t="shared" si="9"/>
        <v>73.570324574961361</v>
      </c>
      <c r="Y13" s="52"/>
    </row>
    <row r="14" spans="1:25" ht="21" customHeight="1">
      <c r="A14" s="13" t="s">
        <v>19</v>
      </c>
      <c r="B14" s="14">
        <v>33</v>
      </c>
      <c r="C14" s="14">
        <v>106</v>
      </c>
      <c r="D14" s="15">
        <f t="shared" si="0"/>
        <v>139</v>
      </c>
      <c r="E14" s="16">
        <f>นศ.ป.ตรี!T$12</f>
        <v>210</v>
      </c>
      <c r="F14" s="16">
        <f>นศ.ป.ตรี!U$12</f>
        <v>467</v>
      </c>
      <c r="G14" s="16">
        <f>นศ.ป.ตรี!V$12</f>
        <v>677</v>
      </c>
      <c r="H14" s="14">
        <v>6</v>
      </c>
      <c r="I14" s="14">
        <v>16</v>
      </c>
      <c r="J14" s="15">
        <f t="shared" si="1"/>
        <v>22</v>
      </c>
      <c r="K14" s="16">
        <v>33</v>
      </c>
      <c r="L14" s="16">
        <v>65</v>
      </c>
      <c r="M14" s="17">
        <f t="shared" si="2"/>
        <v>98</v>
      </c>
      <c r="N14" s="14">
        <v>11</v>
      </c>
      <c r="O14" s="14">
        <v>15</v>
      </c>
      <c r="P14" s="19">
        <f t="shared" si="3"/>
        <v>26</v>
      </c>
      <c r="Q14" s="16">
        <v>4</v>
      </c>
      <c r="R14" s="16">
        <v>1</v>
      </c>
      <c r="S14" s="27">
        <f t="shared" si="4"/>
        <v>5</v>
      </c>
      <c r="T14" s="26">
        <f t="shared" si="5"/>
        <v>297</v>
      </c>
      <c r="U14" s="25">
        <f t="shared" si="6"/>
        <v>670</v>
      </c>
      <c r="V14" s="136">
        <f t="shared" si="7"/>
        <v>967</v>
      </c>
      <c r="W14" s="142">
        <f t="shared" si="8"/>
        <v>30.713547052740434</v>
      </c>
      <c r="X14" s="142">
        <f t="shared" si="9"/>
        <v>69.286452947259562</v>
      </c>
      <c r="Y14" s="52"/>
    </row>
    <row r="15" spans="1:25" ht="21" customHeight="1">
      <c r="A15" s="13" t="s">
        <v>20</v>
      </c>
      <c r="B15" s="14"/>
      <c r="C15" s="14"/>
      <c r="D15" s="15" t="str">
        <f t="shared" si="0"/>
        <v/>
      </c>
      <c r="E15" s="16">
        <f>นศ.ป.ตรี!T$59</f>
        <v>779</v>
      </c>
      <c r="F15" s="16">
        <f>นศ.ป.ตรี!U$59</f>
        <v>484</v>
      </c>
      <c r="G15" s="16">
        <f>นศ.ป.ตรี!V$59</f>
        <v>1263</v>
      </c>
      <c r="H15" s="14"/>
      <c r="I15" s="14"/>
      <c r="J15" s="15" t="str">
        <f t="shared" si="1"/>
        <v/>
      </c>
      <c r="K15" s="16">
        <v>243</v>
      </c>
      <c r="L15" s="16">
        <v>205</v>
      </c>
      <c r="M15" s="17">
        <f t="shared" si="2"/>
        <v>448</v>
      </c>
      <c r="N15" s="14"/>
      <c r="O15" s="14"/>
      <c r="P15" s="19" t="str">
        <f t="shared" si="3"/>
        <v/>
      </c>
      <c r="Q15" s="16">
        <v>83</v>
      </c>
      <c r="R15" s="16">
        <v>60</v>
      </c>
      <c r="S15" s="27">
        <f t="shared" si="4"/>
        <v>143</v>
      </c>
      <c r="T15" s="26">
        <f t="shared" si="5"/>
        <v>1105</v>
      </c>
      <c r="U15" s="25">
        <f t="shared" si="6"/>
        <v>749</v>
      </c>
      <c r="V15" s="136">
        <f t="shared" si="7"/>
        <v>1854</v>
      </c>
      <c r="W15" s="142">
        <f t="shared" si="8"/>
        <v>59.600862998921251</v>
      </c>
      <c r="X15" s="142">
        <f t="shared" si="9"/>
        <v>40.399137001078749</v>
      </c>
      <c r="Y15" s="52"/>
    </row>
    <row r="16" spans="1:25" ht="21" customHeight="1">
      <c r="A16" s="13" t="s">
        <v>21</v>
      </c>
      <c r="B16" s="14">
        <v>16</v>
      </c>
      <c r="C16" s="14">
        <v>93</v>
      </c>
      <c r="D16" s="15">
        <f t="shared" si="0"/>
        <v>109</v>
      </c>
      <c r="E16" s="16"/>
      <c r="F16" s="16"/>
      <c r="G16" s="17" t="str">
        <f t="shared" ref="G16:G50" si="10">IF(SUM($E16:$F16)=0,"",SUM($E16:$F16))</f>
        <v/>
      </c>
      <c r="H16" s="14">
        <v>7</v>
      </c>
      <c r="I16" s="14">
        <v>11</v>
      </c>
      <c r="J16" s="15">
        <f t="shared" si="1"/>
        <v>18</v>
      </c>
      <c r="K16" s="16">
        <v>48</v>
      </c>
      <c r="L16" s="16">
        <v>55</v>
      </c>
      <c r="M16" s="17">
        <f t="shared" si="2"/>
        <v>103</v>
      </c>
      <c r="N16" s="14"/>
      <c r="O16" s="14"/>
      <c r="P16" s="19" t="str">
        <f t="shared" si="3"/>
        <v/>
      </c>
      <c r="Q16" s="16">
        <v>35</v>
      </c>
      <c r="R16" s="16">
        <v>27</v>
      </c>
      <c r="S16" s="27">
        <f t="shared" si="4"/>
        <v>62</v>
      </c>
      <c r="T16" s="26">
        <f t="shared" si="5"/>
        <v>106</v>
      </c>
      <c r="U16" s="25">
        <f t="shared" si="6"/>
        <v>186</v>
      </c>
      <c r="V16" s="136">
        <f t="shared" si="7"/>
        <v>292</v>
      </c>
      <c r="W16" s="142">
        <f t="shared" si="8"/>
        <v>36.301369863013697</v>
      </c>
      <c r="X16" s="142">
        <f t="shared" si="9"/>
        <v>63.698630136986303</v>
      </c>
      <c r="Y16" s="52"/>
    </row>
    <row r="17" spans="1:25" ht="21" customHeight="1">
      <c r="A17" s="13" t="s">
        <v>22</v>
      </c>
      <c r="B17" s="14"/>
      <c r="C17" s="14"/>
      <c r="D17" s="15" t="str">
        <f t="shared" si="0"/>
        <v/>
      </c>
      <c r="E17" s="16">
        <f>นศ.ป.ตรี!T$75</f>
        <v>121</v>
      </c>
      <c r="F17" s="16">
        <f>นศ.ป.ตรี!U$75</f>
        <v>271</v>
      </c>
      <c r="G17" s="16">
        <f>นศ.ป.ตรี!V$75</f>
        <v>392</v>
      </c>
      <c r="H17" s="14">
        <v>2</v>
      </c>
      <c r="I17" s="14">
        <v>4</v>
      </c>
      <c r="J17" s="15">
        <f t="shared" si="1"/>
        <v>6</v>
      </c>
      <c r="K17" s="16">
        <v>3</v>
      </c>
      <c r="L17" s="16">
        <v>3</v>
      </c>
      <c r="M17" s="17">
        <f t="shared" si="2"/>
        <v>6</v>
      </c>
      <c r="N17" s="14"/>
      <c r="O17" s="14"/>
      <c r="P17" s="19" t="str">
        <f t="shared" si="3"/>
        <v/>
      </c>
      <c r="Q17" s="16">
        <v>5</v>
      </c>
      <c r="R17" s="16">
        <v>8</v>
      </c>
      <c r="S17" s="27">
        <f t="shared" si="4"/>
        <v>13</v>
      </c>
      <c r="T17" s="26">
        <f t="shared" si="5"/>
        <v>131</v>
      </c>
      <c r="U17" s="25">
        <f t="shared" si="6"/>
        <v>286</v>
      </c>
      <c r="V17" s="136">
        <f t="shared" si="7"/>
        <v>417</v>
      </c>
      <c r="W17" s="142">
        <f t="shared" si="8"/>
        <v>31.414868105515588</v>
      </c>
      <c r="X17" s="142">
        <f t="shared" si="9"/>
        <v>68.585131894484419</v>
      </c>
      <c r="Y17" s="52"/>
    </row>
    <row r="18" spans="1:25" ht="21" customHeight="1">
      <c r="A18" s="13" t="s">
        <v>23</v>
      </c>
      <c r="B18" s="14"/>
      <c r="C18" s="14"/>
      <c r="D18" s="15" t="str">
        <f t="shared" si="0"/>
        <v/>
      </c>
      <c r="E18" s="16">
        <f>นศ.ป.ตรี!T$9</f>
        <v>98</v>
      </c>
      <c r="F18" s="16">
        <f>นศ.ป.ตรี!U$9</f>
        <v>338</v>
      </c>
      <c r="G18" s="16">
        <f>นศ.ป.ตรี!V$9</f>
        <v>436</v>
      </c>
      <c r="H18" s="14">
        <v>2</v>
      </c>
      <c r="I18" s="14">
        <v>4</v>
      </c>
      <c r="J18" s="15">
        <f t="shared" si="1"/>
        <v>6</v>
      </c>
      <c r="K18" s="16">
        <v>18</v>
      </c>
      <c r="L18" s="16">
        <v>46</v>
      </c>
      <c r="M18" s="17">
        <f t="shared" si="2"/>
        <v>64</v>
      </c>
      <c r="N18" s="14"/>
      <c r="O18" s="14"/>
      <c r="P18" s="19" t="str">
        <f t="shared" si="3"/>
        <v/>
      </c>
      <c r="Q18" s="16">
        <v>10</v>
      </c>
      <c r="R18" s="16">
        <v>13</v>
      </c>
      <c r="S18" s="27">
        <f t="shared" si="4"/>
        <v>23</v>
      </c>
      <c r="T18" s="26">
        <f t="shared" si="5"/>
        <v>128</v>
      </c>
      <c r="U18" s="25">
        <f t="shared" si="6"/>
        <v>401</v>
      </c>
      <c r="V18" s="136">
        <f>SUM(T18:U18)</f>
        <v>529</v>
      </c>
      <c r="W18" s="142">
        <f t="shared" si="8"/>
        <v>24.196597353497165</v>
      </c>
      <c r="X18" s="142">
        <f t="shared" si="9"/>
        <v>75.803402646502832</v>
      </c>
      <c r="Y18" s="52"/>
    </row>
    <row r="19" spans="1:25" ht="21" customHeight="1">
      <c r="A19" s="13" t="s">
        <v>24</v>
      </c>
      <c r="B19" s="14"/>
      <c r="C19" s="14"/>
      <c r="D19" s="15" t="str">
        <f t="shared" si="0"/>
        <v/>
      </c>
      <c r="E19" s="16">
        <f>นศ.ป.ตรี!T$20</f>
        <v>740</v>
      </c>
      <c r="F19" s="16">
        <f>นศ.ป.ตรี!U$20</f>
        <v>391</v>
      </c>
      <c r="G19" s="16">
        <f>นศ.ป.ตรี!V$20</f>
        <v>1131</v>
      </c>
      <c r="H19" s="14"/>
      <c r="I19" s="14"/>
      <c r="J19" s="15" t="str">
        <f t="shared" si="1"/>
        <v/>
      </c>
      <c r="K19" s="16">
        <v>87</v>
      </c>
      <c r="L19" s="16">
        <v>29</v>
      </c>
      <c r="M19" s="17">
        <f t="shared" si="2"/>
        <v>116</v>
      </c>
      <c r="N19" s="14"/>
      <c r="O19" s="14"/>
      <c r="P19" s="19" t="str">
        <f t="shared" si="3"/>
        <v/>
      </c>
      <c r="Q19" s="16">
        <v>19</v>
      </c>
      <c r="R19" s="16">
        <v>7</v>
      </c>
      <c r="S19" s="27">
        <f t="shared" si="4"/>
        <v>26</v>
      </c>
      <c r="T19" s="26">
        <f t="shared" si="5"/>
        <v>846</v>
      </c>
      <c r="U19" s="25">
        <f t="shared" si="6"/>
        <v>427</v>
      </c>
      <c r="V19" s="136">
        <f t="shared" si="7"/>
        <v>1273</v>
      </c>
      <c r="W19" s="142">
        <f t="shared" si="8"/>
        <v>66.457187745483111</v>
      </c>
      <c r="X19" s="142">
        <f t="shared" si="9"/>
        <v>33.542812254516889</v>
      </c>
      <c r="Y19" s="52"/>
    </row>
    <row r="20" spans="1:25" ht="21" customHeight="1">
      <c r="A20" s="13" t="s">
        <v>25</v>
      </c>
      <c r="B20" s="14"/>
      <c r="C20" s="14"/>
      <c r="D20" s="15" t="str">
        <f t="shared" si="0"/>
        <v/>
      </c>
      <c r="E20" s="16">
        <f>นศ.ป.ตรี!T$69</f>
        <v>135</v>
      </c>
      <c r="F20" s="16">
        <f>นศ.ป.ตรี!U$69</f>
        <v>604</v>
      </c>
      <c r="G20" s="16">
        <f>นศ.ป.ตรี!V$69</f>
        <v>739</v>
      </c>
      <c r="H20" s="14"/>
      <c r="I20" s="14"/>
      <c r="J20" s="15" t="str">
        <f t="shared" si="1"/>
        <v/>
      </c>
      <c r="K20" s="16">
        <v>8</v>
      </c>
      <c r="L20" s="16">
        <v>25</v>
      </c>
      <c r="M20" s="17">
        <f t="shared" si="2"/>
        <v>33</v>
      </c>
      <c r="N20" s="14"/>
      <c r="O20" s="14"/>
      <c r="P20" s="19" t="str">
        <f t="shared" si="3"/>
        <v/>
      </c>
      <c r="Q20" s="16">
        <v>6</v>
      </c>
      <c r="R20" s="16">
        <v>11</v>
      </c>
      <c r="S20" s="27">
        <f t="shared" si="4"/>
        <v>17</v>
      </c>
      <c r="T20" s="26">
        <f t="shared" si="5"/>
        <v>149</v>
      </c>
      <c r="U20" s="25">
        <f t="shared" si="6"/>
        <v>640</v>
      </c>
      <c r="V20" s="136">
        <f t="shared" si="7"/>
        <v>789</v>
      </c>
      <c r="W20" s="142">
        <f t="shared" si="8"/>
        <v>18.884664131812421</v>
      </c>
      <c r="X20" s="142">
        <f t="shared" si="9"/>
        <v>81.115335868187586</v>
      </c>
      <c r="Y20" s="52"/>
    </row>
    <row r="21" spans="1:25" ht="21" customHeight="1">
      <c r="A21" s="13" t="s">
        <v>26</v>
      </c>
      <c r="B21" s="14"/>
      <c r="C21" s="14"/>
      <c r="D21" s="15" t="str">
        <f t="shared" si="0"/>
        <v/>
      </c>
      <c r="E21" s="16">
        <f>นศ.ป.ตรี!T$129</f>
        <v>105</v>
      </c>
      <c r="F21" s="16">
        <f>นศ.ป.ตรี!U$129</f>
        <v>381</v>
      </c>
      <c r="G21" s="16">
        <f>นศ.ป.ตรี!V$129</f>
        <v>486</v>
      </c>
      <c r="H21" s="14"/>
      <c r="I21" s="14"/>
      <c r="J21" s="15" t="str">
        <f t="shared" si="1"/>
        <v/>
      </c>
      <c r="K21" s="16"/>
      <c r="L21" s="16"/>
      <c r="M21" s="17" t="str">
        <f t="shared" si="2"/>
        <v/>
      </c>
      <c r="N21" s="14"/>
      <c r="O21" s="14"/>
      <c r="P21" s="19" t="str">
        <f t="shared" si="3"/>
        <v/>
      </c>
      <c r="Q21" s="16">
        <v>1</v>
      </c>
      <c r="R21" s="16">
        <v>1</v>
      </c>
      <c r="S21" s="27">
        <f t="shared" si="4"/>
        <v>2</v>
      </c>
      <c r="T21" s="26">
        <f t="shared" si="5"/>
        <v>106</v>
      </c>
      <c r="U21" s="25">
        <f t="shared" si="6"/>
        <v>382</v>
      </c>
      <c r="V21" s="136">
        <f>SUM(T21:U21)</f>
        <v>488</v>
      </c>
      <c r="W21" s="142">
        <f t="shared" si="8"/>
        <v>21.721311475409838</v>
      </c>
      <c r="X21" s="142">
        <f t="shared" si="9"/>
        <v>78.278688524590166</v>
      </c>
      <c r="Y21" s="52"/>
    </row>
    <row r="22" spans="1:25" ht="21" customHeight="1">
      <c r="A22" s="13" t="s">
        <v>27</v>
      </c>
      <c r="B22" s="14">
        <v>117</v>
      </c>
      <c r="C22" s="14">
        <v>82</v>
      </c>
      <c r="D22" s="15">
        <f t="shared" si="0"/>
        <v>199</v>
      </c>
      <c r="E22" s="16">
        <f>นศ.ป.ตรี!T$104</f>
        <v>644</v>
      </c>
      <c r="F22" s="16">
        <f>นศ.ป.ตรี!U$104</f>
        <v>275</v>
      </c>
      <c r="G22" s="16">
        <f>นศ.ป.ตรี!V$104</f>
        <v>919</v>
      </c>
      <c r="H22" s="14"/>
      <c r="I22" s="14"/>
      <c r="J22" s="15" t="str">
        <f t="shared" si="1"/>
        <v/>
      </c>
      <c r="K22" s="16">
        <v>118</v>
      </c>
      <c r="L22" s="16">
        <v>63</v>
      </c>
      <c r="M22" s="17">
        <f t="shared" si="2"/>
        <v>181</v>
      </c>
      <c r="N22" s="14"/>
      <c r="O22" s="14"/>
      <c r="P22" s="19" t="str">
        <f t="shared" si="3"/>
        <v/>
      </c>
      <c r="Q22" s="16">
        <v>69</v>
      </c>
      <c r="R22" s="16">
        <v>51</v>
      </c>
      <c r="S22" s="27">
        <f t="shared" si="4"/>
        <v>120</v>
      </c>
      <c r="T22" s="26">
        <f t="shared" si="5"/>
        <v>948</v>
      </c>
      <c r="U22" s="25">
        <f t="shared" si="6"/>
        <v>471</v>
      </c>
      <c r="V22" s="136">
        <f t="shared" si="7"/>
        <v>1419</v>
      </c>
      <c r="W22" s="142">
        <f t="shared" si="8"/>
        <v>66.807610993657505</v>
      </c>
      <c r="X22" s="142">
        <f t="shared" si="9"/>
        <v>33.192389006342495</v>
      </c>
      <c r="Y22" s="52"/>
    </row>
    <row r="23" spans="1:25" ht="21" customHeight="1">
      <c r="A23" s="13" t="s">
        <v>28</v>
      </c>
      <c r="B23" s="14"/>
      <c r="C23" s="14"/>
      <c r="D23" s="15" t="str">
        <f t="shared" si="0"/>
        <v/>
      </c>
      <c r="E23" s="16">
        <f>นศ.ป.ตรี!T$125</f>
        <v>487</v>
      </c>
      <c r="F23" s="16">
        <f>นศ.ป.ตรี!U$125</f>
        <v>139</v>
      </c>
      <c r="G23" s="16">
        <f>นศ.ป.ตรี!V$125</f>
        <v>626</v>
      </c>
      <c r="H23" s="14"/>
      <c r="I23" s="14"/>
      <c r="J23" s="15" t="str">
        <f t="shared" si="1"/>
        <v/>
      </c>
      <c r="K23" s="16">
        <v>29</v>
      </c>
      <c r="L23" s="16">
        <v>15</v>
      </c>
      <c r="M23" s="17">
        <f t="shared" si="2"/>
        <v>44</v>
      </c>
      <c r="N23" s="14"/>
      <c r="O23" s="14"/>
      <c r="P23" s="19" t="str">
        <f t="shared" si="3"/>
        <v/>
      </c>
      <c r="Q23" s="16">
        <v>14</v>
      </c>
      <c r="R23" s="16">
        <v>6</v>
      </c>
      <c r="S23" s="27">
        <f t="shared" si="4"/>
        <v>20</v>
      </c>
      <c r="T23" s="26">
        <f t="shared" si="5"/>
        <v>530</v>
      </c>
      <c r="U23" s="25">
        <f t="shared" si="6"/>
        <v>160</v>
      </c>
      <c r="V23" s="136">
        <f t="shared" si="7"/>
        <v>690</v>
      </c>
      <c r="W23" s="142">
        <f t="shared" si="8"/>
        <v>76.811594202898547</v>
      </c>
      <c r="X23" s="142">
        <f t="shared" si="9"/>
        <v>23.188405797101449</v>
      </c>
      <c r="Y23" s="52"/>
    </row>
    <row r="24" spans="1:25" ht="21" customHeight="1">
      <c r="A24" s="13" t="s">
        <v>29</v>
      </c>
      <c r="B24" s="14"/>
      <c r="C24" s="14"/>
      <c r="D24" s="15" t="str">
        <f t="shared" si="0"/>
        <v/>
      </c>
      <c r="E24" s="16">
        <f>นศ.ป.ตรี!T$106</f>
        <v>2010</v>
      </c>
      <c r="F24" s="16">
        <f>นศ.ป.ตรี!U$106</f>
        <v>2074</v>
      </c>
      <c r="G24" s="16">
        <f>นศ.ป.ตรี!V$106</f>
        <v>4084</v>
      </c>
      <c r="H24" s="14"/>
      <c r="I24" s="14"/>
      <c r="J24" s="15" t="str">
        <f t="shared" si="1"/>
        <v/>
      </c>
      <c r="K24" s="16">
        <v>21</v>
      </c>
      <c r="L24" s="16">
        <v>29</v>
      </c>
      <c r="M24" s="17">
        <f t="shared" si="2"/>
        <v>50</v>
      </c>
      <c r="N24" s="14"/>
      <c r="O24" s="14"/>
      <c r="P24" s="19" t="str">
        <f t="shared" si="3"/>
        <v/>
      </c>
      <c r="Q24" s="16"/>
      <c r="R24" s="16"/>
      <c r="S24" s="27" t="str">
        <f t="shared" si="4"/>
        <v/>
      </c>
      <c r="T24" s="26">
        <f t="shared" si="5"/>
        <v>2031</v>
      </c>
      <c r="U24" s="25">
        <f t="shared" si="6"/>
        <v>2103</v>
      </c>
      <c r="V24" s="136">
        <f t="shared" si="7"/>
        <v>4134</v>
      </c>
      <c r="W24" s="142">
        <f t="shared" si="8"/>
        <v>49.129172714078372</v>
      </c>
      <c r="X24" s="142">
        <f t="shared" si="9"/>
        <v>50.870827285921628</v>
      </c>
      <c r="Y24" s="52"/>
    </row>
    <row r="25" spans="1:25" ht="21" customHeight="1">
      <c r="A25" s="13" t="s">
        <v>30</v>
      </c>
      <c r="B25" s="14"/>
      <c r="C25" s="14"/>
      <c r="D25" s="15" t="str">
        <f t="shared" si="0"/>
        <v/>
      </c>
      <c r="E25" s="16"/>
      <c r="F25" s="16"/>
      <c r="G25" s="17" t="str">
        <f t="shared" si="10"/>
        <v/>
      </c>
      <c r="H25" s="14"/>
      <c r="I25" s="14"/>
      <c r="J25" s="15" t="str">
        <f t="shared" si="1"/>
        <v/>
      </c>
      <c r="K25" s="16">
        <v>447</v>
      </c>
      <c r="L25" s="16">
        <v>840</v>
      </c>
      <c r="M25" s="17">
        <f t="shared" si="2"/>
        <v>1287</v>
      </c>
      <c r="N25" s="14"/>
      <c r="O25" s="14"/>
      <c r="P25" s="19" t="str">
        <f t="shared" si="3"/>
        <v/>
      </c>
      <c r="Q25" s="16">
        <v>25</v>
      </c>
      <c r="R25" s="16">
        <v>29</v>
      </c>
      <c r="S25" s="27">
        <f t="shared" si="4"/>
        <v>54</v>
      </c>
      <c r="T25" s="26">
        <f t="shared" si="5"/>
        <v>472</v>
      </c>
      <c r="U25" s="25">
        <f t="shared" si="6"/>
        <v>869</v>
      </c>
      <c r="V25" s="136">
        <f t="shared" si="7"/>
        <v>1341</v>
      </c>
      <c r="W25" s="142">
        <f t="shared" si="8"/>
        <v>35.197613721103657</v>
      </c>
      <c r="X25" s="142">
        <f t="shared" si="9"/>
        <v>64.80238627889635</v>
      </c>
      <c r="Y25" s="52"/>
    </row>
    <row r="26" spans="1:25" ht="21" customHeight="1">
      <c r="A26" s="13" t="s">
        <v>180</v>
      </c>
      <c r="B26" s="14"/>
      <c r="C26" s="14"/>
      <c r="D26" s="15"/>
      <c r="E26" s="16"/>
      <c r="F26" s="16"/>
      <c r="G26" s="17"/>
      <c r="H26" s="14"/>
      <c r="I26" s="14"/>
      <c r="J26" s="15"/>
      <c r="K26" s="16"/>
      <c r="L26" s="16"/>
      <c r="M26" s="17"/>
      <c r="N26" s="14"/>
      <c r="O26" s="14"/>
      <c r="P26" s="19"/>
      <c r="Q26" s="16">
        <v>3</v>
      </c>
      <c r="R26" s="16"/>
      <c r="S26" s="27">
        <f>IF(SUM($Q26:$R26)=0,"",SUM($Q26:$R26))</f>
        <v>3</v>
      </c>
      <c r="T26" s="26">
        <f>SUM($B26,$E26,$H26,$K26,$N26,$Q26)</f>
        <v>3</v>
      </c>
      <c r="U26" s="25">
        <f>SUM(C26,F26,I26,L26,O26,R26)</f>
        <v>0</v>
      </c>
      <c r="V26" s="136">
        <f>SUM(T26:U26)</f>
        <v>3</v>
      </c>
      <c r="W26" s="142">
        <f t="shared" si="8"/>
        <v>100</v>
      </c>
      <c r="X26" s="142">
        <f t="shared" si="9"/>
        <v>0</v>
      </c>
      <c r="Y26" s="52"/>
    </row>
    <row r="27" spans="1:25" ht="21" customHeight="1">
      <c r="A27" s="13" t="s">
        <v>31</v>
      </c>
      <c r="B27" s="14"/>
      <c r="C27" s="14"/>
      <c r="D27" s="15" t="str">
        <f t="shared" si="0"/>
        <v/>
      </c>
      <c r="E27" s="16"/>
      <c r="F27" s="16"/>
      <c r="G27" s="17" t="str">
        <f t="shared" si="10"/>
        <v/>
      </c>
      <c r="H27" s="14"/>
      <c r="I27" s="14"/>
      <c r="J27" s="15" t="str">
        <f t="shared" si="1"/>
        <v/>
      </c>
      <c r="K27" s="16">
        <v>12</v>
      </c>
      <c r="L27" s="16">
        <v>19</v>
      </c>
      <c r="M27" s="17">
        <f t="shared" si="2"/>
        <v>31</v>
      </c>
      <c r="N27" s="14"/>
      <c r="O27" s="14"/>
      <c r="P27" s="19" t="str">
        <f t="shared" si="3"/>
        <v/>
      </c>
      <c r="Q27" s="16">
        <v>25</v>
      </c>
      <c r="R27" s="16">
        <v>28</v>
      </c>
      <c r="S27" s="27">
        <f t="shared" si="4"/>
        <v>53</v>
      </c>
      <c r="T27" s="26">
        <f t="shared" si="5"/>
        <v>37</v>
      </c>
      <c r="U27" s="25">
        <f t="shared" si="6"/>
        <v>47</v>
      </c>
      <c r="V27" s="136">
        <f>SUM(T27:U27)</f>
        <v>84</v>
      </c>
      <c r="W27" s="142">
        <f t="shared" si="8"/>
        <v>44.047619047619051</v>
      </c>
      <c r="X27" s="142">
        <f t="shared" si="9"/>
        <v>55.952380952380949</v>
      </c>
      <c r="Y27" s="52"/>
    </row>
    <row r="28" spans="1:25" ht="21" customHeight="1">
      <c r="A28" s="13" t="s">
        <v>32</v>
      </c>
      <c r="B28" s="14"/>
      <c r="C28" s="14"/>
      <c r="D28" s="15" t="str">
        <f t="shared" si="0"/>
        <v/>
      </c>
      <c r="E28" s="16"/>
      <c r="F28" s="16"/>
      <c r="G28" s="17" t="str">
        <f t="shared" si="10"/>
        <v/>
      </c>
      <c r="H28" s="14"/>
      <c r="I28" s="14"/>
      <c r="J28" s="15" t="str">
        <f t="shared" si="1"/>
        <v/>
      </c>
      <c r="K28" s="16">
        <v>15</v>
      </c>
      <c r="L28" s="16">
        <v>71</v>
      </c>
      <c r="M28" s="17">
        <f t="shared" si="2"/>
        <v>86</v>
      </c>
      <c r="N28" s="14"/>
      <c r="O28" s="14"/>
      <c r="P28" s="19" t="str">
        <f t="shared" si="3"/>
        <v/>
      </c>
      <c r="Q28" s="16"/>
      <c r="R28" s="16"/>
      <c r="S28" s="27" t="str">
        <f t="shared" si="4"/>
        <v/>
      </c>
      <c r="T28" s="26">
        <f t="shared" si="5"/>
        <v>15</v>
      </c>
      <c r="U28" s="25">
        <f t="shared" si="6"/>
        <v>71</v>
      </c>
      <c r="V28" s="136">
        <f t="shared" si="7"/>
        <v>86</v>
      </c>
      <c r="W28" s="142">
        <f t="shared" si="8"/>
        <v>17.441860465116278</v>
      </c>
      <c r="X28" s="142">
        <f t="shared" si="9"/>
        <v>82.558139534883722</v>
      </c>
      <c r="Y28" s="52"/>
    </row>
    <row r="29" spans="1:25" ht="21" customHeight="1">
      <c r="A29" s="13" t="s">
        <v>33</v>
      </c>
      <c r="B29" s="14"/>
      <c r="C29" s="14"/>
      <c r="D29" s="15" t="str">
        <f t="shared" si="0"/>
        <v/>
      </c>
      <c r="E29" s="16"/>
      <c r="F29" s="16"/>
      <c r="G29" s="17" t="str">
        <f t="shared" si="10"/>
        <v/>
      </c>
      <c r="H29" s="14"/>
      <c r="I29" s="14"/>
      <c r="J29" s="15" t="str">
        <f t="shared" si="1"/>
        <v/>
      </c>
      <c r="K29" s="16">
        <v>23</v>
      </c>
      <c r="L29" s="16">
        <v>23</v>
      </c>
      <c r="M29" s="17">
        <f t="shared" si="2"/>
        <v>46</v>
      </c>
      <c r="N29" s="14"/>
      <c r="O29" s="14"/>
      <c r="P29" s="19" t="str">
        <f t="shared" si="3"/>
        <v/>
      </c>
      <c r="Q29" s="16"/>
      <c r="R29" s="16"/>
      <c r="S29" s="27" t="str">
        <f t="shared" si="4"/>
        <v/>
      </c>
      <c r="T29" s="26">
        <f t="shared" si="5"/>
        <v>23</v>
      </c>
      <c r="U29" s="25">
        <f t="shared" si="6"/>
        <v>23</v>
      </c>
      <c r="V29" s="136">
        <f t="shared" si="7"/>
        <v>46</v>
      </c>
      <c r="W29" s="142">
        <f t="shared" si="8"/>
        <v>50</v>
      </c>
      <c r="X29" s="142">
        <f t="shared" si="9"/>
        <v>50</v>
      </c>
      <c r="Y29" s="52"/>
    </row>
    <row r="30" spans="1:25" ht="21" customHeight="1">
      <c r="A30" s="13" t="s">
        <v>34</v>
      </c>
      <c r="B30" s="14"/>
      <c r="C30" s="14"/>
      <c r="D30" s="15" t="str">
        <f t="shared" si="0"/>
        <v/>
      </c>
      <c r="E30" s="16"/>
      <c r="F30" s="16"/>
      <c r="G30" s="17" t="str">
        <f t="shared" si="10"/>
        <v/>
      </c>
      <c r="H30" s="14"/>
      <c r="I30" s="14"/>
      <c r="J30" s="15" t="str">
        <f t="shared" si="1"/>
        <v/>
      </c>
      <c r="K30" s="16">
        <v>6</v>
      </c>
      <c r="L30" s="16">
        <v>4</v>
      </c>
      <c r="M30" s="17">
        <f t="shared" si="2"/>
        <v>10</v>
      </c>
      <c r="N30" s="14"/>
      <c r="O30" s="14"/>
      <c r="P30" s="19" t="str">
        <f t="shared" si="3"/>
        <v/>
      </c>
      <c r="Q30" s="16">
        <v>17</v>
      </c>
      <c r="R30" s="16">
        <v>16</v>
      </c>
      <c r="S30" s="27">
        <f t="shared" si="4"/>
        <v>33</v>
      </c>
      <c r="T30" s="26">
        <f t="shared" si="5"/>
        <v>23</v>
      </c>
      <c r="U30" s="25">
        <f t="shared" si="6"/>
        <v>20</v>
      </c>
      <c r="V30" s="136">
        <f t="shared" si="7"/>
        <v>43</v>
      </c>
      <c r="W30" s="142">
        <f t="shared" si="8"/>
        <v>53.488372093023258</v>
      </c>
      <c r="X30" s="142">
        <f t="shared" si="9"/>
        <v>46.511627906976742</v>
      </c>
      <c r="Y30" s="52"/>
    </row>
    <row r="31" spans="1:25" ht="21" customHeight="1">
      <c r="A31" s="13" t="s">
        <v>35</v>
      </c>
      <c r="B31" s="14"/>
      <c r="C31" s="14"/>
      <c r="D31" s="15" t="str">
        <f t="shared" si="0"/>
        <v/>
      </c>
      <c r="E31" s="16"/>
      <c r="F31" s="16"/>
      <c r="G31" s="17" t="str">
        <f t="shared" si="10"/>
        <v/>
      </c>
      <c r="H31" s="14"/>
      <c r="I31" s="14"/>
      <c r="J31" s="15" t="str">
        <f t="shared" si="1"/>
        <v/>
      </c>
      <c r="K31" s="16">
        <v>9</v>
      </c>
      <c r="L31" s="16">
        <v>21</v>
      </c>
      <c r="M31" s="17">
        <f t="shared" si="2"/>
        <v>30</v>
      </c>
      <c r="N31" s="14"/>
      <c r="O31" s="14"/>
      <c r="P31" s="19" t="str">
        <f t="shared" si="3"/>
        <v/>
      </c>
      <c r="Q31" s="16">
        <v>16</v>
      </c>
      <c r="R31" s="16">
        <v>25</v>
      </c>
      <c r="S31" s="27">
        <f t="shared" si="4"/>
        <v>41</v>
      </c>
      <c r="T31" s="26">
        <f t="shared" si="5"/>
        <v>25</v>
      </c>
      <c r="U31" s="25">
        <f t="shared" si="6"/>
        <v>46</v>
      </c>
      <c r="V31" s="136">
        <f t="shared" si="7"/>
        <v>71</v>
      </c>
      <c r="W31" s="142">
        <f t="shared" si="8"/>
        <v>35.2112676056338</v>
      </c>
      <c r="X31" s="142">
        <f t="shared" si="9"/>
        <v>64.788732394366193</v>
      </c>
      <c r="Y31" s="52"/>
    </row>
    <row r="32" spans="1:25" ht="21" customHeight="1">
      <c r="A32" s="13" t="s">
        <v>36</v>
      </c>
      <c r="B32" s="14"/>
      <c r="C32" s="14"/>
      <c r="D32" s="15" t="str">
        <f t="shared" si="0"/>
        <v/>
      </c>
      <c r="E32" s="16"/>
      <c r="F32" s="16"/>
      <c r="G32" s="17" t="str">
        <f t="shared" si="10"/>
        <v/>
      </c>
      <c r="H32" s="14"/>
      <c r="I32" s="14"/>
      <c r="J32" s="15" t="str">
        <f t="shared" si="1"/>
        <v/>
      </c>
      <c r="K32" s="16">
        <v>34</v>
      </c>
      <c r="L32" s="16">
        <v>81</v>
      </c>
      <c r="M32" s="17">
        <f t="shared" si="2"/>
        <v>115</v>
      </c>
      <c r="N32" s="14"/>
      <c r="O32" s="14"/>
      <c r="P32" s="19" t="str">
        <f t="shared" si="3"/>
        <v/>
      </c>
      <c r="Q32" s="16">
        <v>23</v>
      </c>
      <c r="R32" s="16">
        <v>42</v>
      </c>
      <c r="S32" s="27">
        <f t="shared" si="4"/>
        <v>65</v>
      </c>
      <c r="T32" s="26">
        <f t="shared" si="5"/>
        <v>57</v>
      </c>
      <c r="U32" s="25">
        <f t="shared" si="6"/>
        <v>123</v>
      </c>
      <c r="V32" s="136">
        <f t="shared" si="7"/>
        <v>180</v>
      </c>
      <c r="W32" s="142">
        <f t="shared" si="8"/>
        <v>31.666666666666668</v>
      </c>
      <c r="X32" s="142">
        <f t="shared" si="9"/>
        <v>68.333333333333329</v>
      </c>
      <c r="Y32" s="52"/>
    </row>
    <row r="33" spans="1:25" ht="21" customHeight="1">
      <c r="A33" s="13" t="s">
        <v>60</v>
      </c>
      <c r="B33" s="14"/>
      <c r="C33" s="14"/>
      <c r="D33" s="15" t="str">
        <f t="shared" si="0"/>
        <v/>
      </c>
      <c r="E33" s="16"/>
      <c r="F33" s="16"/>
      <c r="G33" s="17" t="str">
        <f t="shared" si="10"/>
        <v/>
      </c>
      <c r="H33" s="14"/>
      <c r="I33" s="14"/>
      <c r="J33" s="15" t="str">
        <f t="shared" si="1"/>
        <v/>
      </c>
      <c r="K33" s="16">
        <v>1</v>
      </c>
      <c r="L33" s="16">
        <v>1</v>
      </c>
      <c r="M33" s="17">
        <f t="shared" si="2"/>
        <v>2</v>
      </c>
      <c r="N33" s="14"/>
      <c r="O33" s="14"/>
      <c r="P33" s="19" t="str">
        <f t="shared" si="3"/>
        <v/>
      </c>
      <c r="Q33" s="16"/>
      <c r="R33" s="16"/>
      <c r="S33" s="27" t="str">
        <f t="shared" si="4"/>
        <v/>
      </c>
      <c r="T33" s="26">
        <f t="shared" si="5"/>
        <v>1</v>
      </c>
      <c r="U33" s="25">
        <f t="shared" si="6"/>
        <v>1</v>
      </c>
      <c r="V33" s="136">
        <f t="shared" si="7"/>
        <v>2</v>
      </c>
      <c r="W33" s="142">
        <f t="shared" si="8"/>
        <v>50</v>
      </c>
      <c r="X33" s="142">
        <f t="shared" si="9"/>
        <v>50</v>
      </c>
      <c r="Y33" s="52"/>
    </row>
    <row r="34" spans="1:25" ht="21" customHeight="1">
      <c r="A34" s="13" t="s">
        <v>37</v>
      </c>
      <c r="B34" s="14"/>
      <c r="C34" s="14"/>
      <c r="D34" s="15" t="str">
        <f t="shared" si="0"/>
        <v/>
      </c>
      <c r="E34" s="16"/>
      <c r="F34" s="16"/>
      <c r="G34" s="17" t="str">
        <f t="shared" si="10"/>
        <v/>
      </c>
      <c r="H34" s="14"/>
      <c r="I34" s="14"/>
      <c r="J34" s="15" t="str">
        <f t="shared" si="1"/>
        <v/>
      </c>
      <c r="K34" s="16">
        <v>12</v>
      </c>
      <c r="L34" s="16">
        <v>53</v>
      </c>
      <c r="M34" s="17">
        <f t="shared" si="2"/>
        <v>65</v>
      </c>
      <c r="N34" s="14"/>
      <c r="O34" s="14"/>
      <c r="P34" s="19" t="str">
        <f t="shared" si="3"/>
        <v/>
      </c>
      <c r="Q34" s="16"/>
      <c r="R34" s="16"/>
      <c r="S34" s="27" t="str">
        <f t="shared" si="4"/>
        <v/>
      </c>
      <c r="T34" s="26">
        <f t="shared" si="5"/>
        <v>12</v>
      </c>
      <c r="U34" s="25">
        <f t="shared" si="6"/>
        <v>53</v>
      </c>
      <c r="V34" s="136">
        <f t="shared" si="7"/>
        <v>65</v>
      </c>
      <c r="W34" s="142">
        <f t="shared" si="8"/>
        <v>18.46153846153846</v>
      </c>
      <c r="X34" s="142">
        <f t="shared" si="9"/>
        <v>81.538461538461533</v>
      </c>
      <c r="Y34" s="52"/>
    </row>
    <row r="35" spans="1:25" ht="21" customHeight="1">
      <c r="A35" s="13" t="s">
        <v>38</v>
      </c>
      <c r="B35" s="14"/>
      <c r="C35" s="14"/>
      <c r="D35" s="15" t="str">
        <f t="shared" si="0"/>
        <v/>
      </c>
      <c r="E35" s="16"/>
      <c r="F35" s="16"/>
      <c r="G35" s="17" t="str">
        <f t="shared" si="10"/>
        <v/>
      </c>
      <c r="H35" s="14"/>
      <c r="I35" s="14"/>
      <c r="J35" s="15" t="str">
        <f t="shared" si="1"/>
        <v/>
      </c>
      <c r="K35" s="16">
        <v>7</v>
      </c>
      <c r="L35" s="16">
        <v>19</v>
      </c>
      <c r="M35" s="17">
        <f t="shared" si="2"/>
        <v>26</v>
      </c>
      <c r="N35" s="14"/>
      <c r="O35" s="14"/>
      <c r="P35" s="19" t="str">
        <f t="shared" si="3"/>
        <v/>
      </c>
      <c r="Q35" s="16"/>
      <c r="R35" s="16"/>
      <c r="S35" s="27" t="str">
        <f t="shared" si="4"/>
        <v/>
      </c>
      <c r="T35" s="26">
        <f t="shared" si="5"/>
        <v>7</v>
      </c>
      <c r="U35" s="25">
        <f t="shared" si="6"/>
        <v>19</v>
      </c>
      <c r="V35" s="136">
        <f t="shared" si="7"/>
        <v>26</v>
      </c>
      <c r="W35" s="142">
        <f t="shared" si="8"/>
        <v>26.923076923076923</v>
      </c>
      <c r="X35" s="142">
        <f t="shared" si="9"/>
        <v>73.07692307692308</v>
      </c>
      <c r="Y35" s="52"/>
    </row>
    <row r="36" spans="1:25" ht="21" customHeight="1">
      <c r="A36" s="13" t="s">
        <v>39</v>
      </c>
      <c r="B36" s="14"/>
      <c r="C36" s="14"/>
      <c r="D36" s="15" t="str">
        <f t="shared" si="0"/>
        <v/>
      </c>
      <c r="E36" s="16">
        <f>นศ.ป.ตรี!T$96</f>
        <v>208</v>
      </c>
      <c r="F36" s="16">
        <f>นศ.ป.ตรี!U$96</f>
        <v>739</v>
      </c>
      <c r="G36" s="16">
        <f>นศ.ป.ตรี!V$96</f>
        <v>947</v>
      </c>
      <c r="H36" s="14"/>
      <c r="I36" s="14"/>
      <c r="J36" s="15" t="str">
        <f t="shared" si="1"/>
        <v/>
      </c>
      <c r="K36" s="16">
        <v>1</v>
      </c>
      <c r="L36" s="16">
        <v>5</v>
      </c>
      <c r="M36" s="17">
        <f t="shared" si="2"/>
        <v>6</v>
      </c>
      <c r="N36" s="14"/>
      <c r="O36" s="14"/>
      <c r="P36" s="19" t="str">
        <f>IF(SUM($N36:$O36)=0,"",SUM($N36:$O36))</f>
        <v/>
      </c>
      <c r="Q36" s="16"/>
      <c r="R36" s="16"/>
      <c r="S36" s="27" t="str">
        <f t="shared" si="4"/>
        <v/>
      </c>
      <c r="T36" s="26">
        <f t="shared" si="5"/>
        <v>209</v>
      </c>
      <c r="U36" s="25">
        <f t="shared" si="6"/>
        <v>744</v>
      </c>
      <c r="V36" s="136">
        <f t="shared" si="7"/>
        <v>953</v>
      </c>
      <c r="W36" s="142">
        <f t="shared" si="8"/>
        <v>21.93074501573977</v>
      </c>
      <c r="X36" s="142">
        <f t="shared" si="9"/>
        <v>78.069254984260226</v>
      </c>
      <c r="Y36" s="52"/>
    </row>
    <row r="37" spans="1:25" ht="21" customHeight="1">
      <c r="A37" s="13" t="s">
        <v>40</v>
      </c>
      <c r="B37" s="14"/>
      <c r="C37" s="14"/>
      <c r="D37" s="15" t="str">
        <f t="shared" si="0"/>
        <v/>
      </c>
      <c r="E37" s="16">
        <f>นศ.ป.ตรี!T$85</f>
        <v>69</v>
      </c>
      <c r="F37" s="16">
        <f>นศ.ป.ตรี!U$85</f>
        <v>300</v>
      </c>
      <c r="G37" s="16">
        <f>นศ.ป.ตรี!V$85</f>
        <v>369</v>
      </c>
      <c r="H37" s="14"/>
      <c r="I37" s="14"/>
      <c r="J37" s="15" t="str">
        <f t="shared" si="1"/>
        <v/>
      </c>
      <c r="K37" s="16">
        <v>1</v>
      </c>
      <c r="L37" s="16">
        <v>13</v>
      </c>
      <c r="M37" s="17">
        <f t="shared" si="2"/>
        <v>14</v>
      </c>
      <c r="N37" s="14"/>
      <c r="O37" s="14"/>
      <c r="P37" s="19" t="str">
        <f t="shared" si="3"/>
        <v/>
      </c>
      <c r="Q37" s="16">
        <v>2</v>
      </c>
      <c r="R37" s="16">
        <v>2</v>
      </c>
      <c r="S37" s="27">
        <f t="shared" si="4"/>
        <v>4</v>
      </c>
      <c r="T37" s="26">
        <f t="shared" si="5"/>
        <v>72</v>
      </c>
      <c r="U37" s="25">
        <f t="shared" si="6"/>
        <v>315</v>
      </c>
      <c r="V37" s="136">
        <f t="shared" si="7"/>
        <v>387</v>
      </c>
      <c r="W37" s="142">
        <f t="shared" si="8"/>
        <v>18.604651162790699</v>
      </c>
      <c r="X37" s="142">
        <f t="shared" si="9"/>
        <v>81.395348837209298</v>
      </c>
      <c r="Y37" s="52"/>
    </row>
    <row r="38" spans="1:25" ht="21" customHeight="1">
      <c r="A38" s="13" t="s">
        <v>41</v>
      </c>
      <c r="B38" s="14"/>
      <c r="C38" s="14"/>
      <c r="D38" s="15" t="str">
        <f t="shared" si="0"/>
        <v/>
      </c>
      <c r="E38" s="16">
        <f>นศ.ป.ตรี!T$91</f>
        <v>73</v>
      </c>
      <c r="F38" s="16">
        <f>นศ.ป.ตรี!U$91</f>
        <v>401</v>
      </c>
      <c r="G38" s="16">
        <f>นศ.ป.ตรี!V$91</f>
        <v>474</v>
      </c>
      <c r="H38" s="14"/>
      <c r="I38" s="14"/>
      <c r="J38" s="15" t="str">
        <f t="shared" si="1"/>
        <v/>
      </c>
      <c r="K38" s="16"/>
      <c r="L38" s="16"/>
      <c r="M38" s="17" t="str">
        <f t="shared" si="2"/>
        <v/>
      </c>
      <c r="N38" s="14"/>
      <c r="O38" s="14"/>
      <c r="P38" s="19" t="str">
        <f t="shared" si="3"/>
        <v/>
      </c>
      <c r="Q38" s="16"/>
      <c r="R38" s="16"/>
      <c r="S38" s="27" t="str">
        <f>IF(SUM($Q38:$R38)=0,"",SUM($Q38:$R38))</f>
        <v/>
      </c>
      <c r="T38" s="26">
        <f t="shared" si="5"/>
        <v>73</v>
      </c>
      <c r="U38" s="25">
        <f t="shared" si="6"/>
        <v>401</v>
      </c>
      <c r="V38" s="136">
        <f t="shared" si="7"/>
        <v>474</v>
      </c>
      <c r="W38" s="142">
        <f t="shared" si="8"/>
        <v>15.40084388185654</v>
      </c>
      <c r="X38" s="142">
        <f t="shared" si="9"/>
        <v>84.599156118143455</v>
      </c>
      <c r="Y38" s="52"/>
    </row>
    <row r="39" spans="1:25" ht="21" customHeight="1">
      <c r="A39" s="13" t="s">
        <v>42</v>
      </c>
      <c r="B39" s="14"/>
      <c r="C39" s="14"/>
      <c r="D39" s="15" t="str">
        <f t="shared" si="0"/>
        <v/>
      </c>
      <c r="E39" s="16"/>
      <c r="F39" s="16"/>
      <c r="G39" s="17" t="str">
        <f t="shared" si="10"/>
        <v/>
      </c>
      <c r="H39" s="14"/>
      <c r="I39" s="14"/>
      <c r="J39" s="15" t="str">
        <f t="shared" si="1"/>
        <v/>
      </c>
      <c r="K39" s="16">
        <v>39</v>
      </c>
      <c r="L39" s="16">
        <v>88</v>
      </c>
      <c r="M39" s="17">
        <f t="shared" si="2"/>
        <v>127</v>
      </c>
      <c r="N39" s="14"/>
      <c r="O39" s="14"/>
      <c r="P39" s="19" t="str">
        <f t="shared" si="3"/>
        <v/>
      </c>
      <c r="Q39" s="16">
        <v>5</v>
      </c>
      <c r="R39" s="16">
        <v>14</v>
      </c>
      <c r="S39" s="27">
        <f t="shared" si="4"/>
        <v>19</v>
      </c>
      <c r="T39" s="26">
        <f t="shared" si="5"/>
        <v>44</v>
      </c>
      <c r="U39" s="25">
        <f t="shared" si="6"/>
        <v>102</v>
      </c>
      <c r="V39" s="136">
        <f t="shared" si="7"/>
        <v>146</v>
      </c>
      <c r="W39" s="142">
        <f t="shared" si="8"/>
        <v>30.136986301369863</v>
      </c>
      <c r="X39" s="142">
        <f t="shared" si="9"/>
        <v>69.863013698630141</v>
      </c>
      <c r="Y39" s="52"/>
    </row>
    <row r="40" spans="1:25" ht="21" customHeight="1">
      <c r="A40" s="13" t="s">
        <v>43</v>
      </c>
      <c r="B40" s="14"/>
      <c r="C40" s="14"/>
      <c r="D40" s="15" t="str">
        <f t="shared" si="0"/>
        <v/>
      </c>
      <c r="E40" s="16">
        <f>นศ.ป.ตรี!T$6</f>
        <v>21</v>
      </c>
      <c r="F40" s="16">
        <f>นศ.ป.ตรี!U$6</f>
        <v>3</v>
      </c>
      <c r="G40" s="16">
        <f>นศ.ป.ตรี!V$6</f>
        <v>24</v>
      </c>
      <c r="H40" s="14"/>
      <c r="I40" s="14"/>
      <c r="J40" s="15" t="str">
        <f t="shared" si="1"/>
        <v/>
      </c>
      <c r="K40" s="16"/>
      <c r="L40" s="16"/>
      <c r="M40" s="17" t="str">
        <f t="shared" si="2"/>
        <v/>
      </c>
      <c r="N40" s="14"/>
      <c r="O40" s="14"/>
      <c r="P40" s="19" t="str">
        <f t="shared" si="3"/>
        <v/>
      </c>
      <c r="Q40" s="16"/>
      <c r="R40" s="16"/>
      <c r="S40" s="27" t="str">
        <f t="shared" si="4"/>
        <v/>
      </c>
      <c r="T40" s="26">
        <f t="shared" si="5"/>
        <v>21</v>
      </c>
      <c r="U40" s="25">
        <f t="shared" si="6"/>
        <v>3</v>
      </c>
      <c r="V40" s="136">
        <f>SUM(T40:U40)</f>
        <v>24</v>
      </c>
      <c r="W40" s="142">
        <f t="shared" si="8"/>
        <v>87.5</v>
      </c>
      <c r="X40" s="142">
        <f t="shared" si="9"/>
        <v>12.5</v>
      </c>
      <c r="Y40" s="52"/>
    </row>
    <row r="41" spans="1:25" ht="21.75" customHeight="1">
      <c r="A41" s="40" t="s">
        <v>44</v>
      </c>
      <c r="B41" s="14"/>
      <c r="C41" s="14"/>
      <c r="D41" s="15" t="str">
        <f t="shared" si="0"/>
        <v/>
      </c>
      <c r="E41" s="16"/>
      <c r="F41" s="16"/>
      <c r="G41" s="17" t="str">
        <f t="shared" si="10"/>
        <v/>
      </c>
      <c r="H41" s="14"/>
      <c r="I41" s="14"/>
      <c r="J41" s="15" t="str">
        <f t="shared" si="1"/>
        <v/>
      </c>
      <c r="K41" s="16"/>
      <c r="L41" s="16"/>
      <c r="M41" s="17" t="str">
        <f t="shared" si="2"/>
        <v/>
      </c>
      <c r="N41" s="14"/>
      <c r="O41" s="14"/>
      <c r="P41" s="19" t="str">
        <f t="shared" si="3"/>
        <v/>
      </c>
      <c r="Q41" s="16">
        <v>2</v>
      </c>
      <c r="R41" s="16">
        <v>74</v>
      </c>
      <c r="S41" s="27">
        <f t="shared" si="4"/>
        <v>76</v>
      </c>
      <c r="T41" s="26">
        <f t="shared" si="5"/>
        <v>2</v>
      </c>
      <c r="U41" s="25">
        <f t="shared" si="6"/>
        <v>74</v>
      </c>
      <c r="V41" s="136">
        <f t="shared" si="7"/>
        <v>76</v>
      </c>
      <c r="W41" s="142">
        <f t="shared" si="8"/>
        <v>2.6315789473684212</v>
      </c>
      <c r="X41" s="142">
        <f t="shared" si="9"/>
        <v>97.368421052631575</v>
      </c>
      <c r="Y41" s="52"/>
    </row>
    <row r="42" spans="1:25" ht="22.5" customHeight="1">
      <c r="A42" s="13" t="s">
        <v>45</v>
      </c>
      <c r="B42" s="14"/>
      <c r="C42" s="14"/>
      <c r="D42" s="15" t="str">
        <f t="shared" si="0"/>
        <v/>
      </c>
      <c r="E42" s="16"/>
      <c r="F42" s="16"/>
      <c r="G42" s="17" t="str">
        <f t="shared" si="10"/>
        <v/>
      </c>
      <c r="H42" s="14"/>
      <c r="I42" s="14"/>
      <c r="J42" s="15" t="str">
        <f t="shared" si="1"/>
        <v/>
      </c>
      <c r="K42" s="16">
        <v>8</v>
      </c>
      <c r="L42" s="16">
        <v>22</v>
      </c>
      <c r="M42" s="17">
        <f t="shared" si="2"/>
        <v>30</v>
      </c>
      <c r="N42" s="14"/>
      <c r="O42" s="14"/>
      <c r="P42" s="19" t="str">
        <f t="shared" si="3"/>
        <v/>
      </c>
      <c r="Q42" s="16">
        <v>3</v>
      </c>
      <c r="R42" s="16">
        <v>3</v>
      </c>
      <c r="S42" s="27">
        <f t="shared" si="4"/>
        <v>6</v>
      </c>
      <c r="T42" s="26">
        <f t="shared" si="5"/>
        <v>11</v>
      </c>
      <c r="U42" s="25">
        <f t="shared" si="6"/>
        <v>25</v>
      </c>
      <c r="V42" s="136">
        <f t="shared" si="7"/>
        <v>36</v>
      </c>
      <c r="W42" s="142">
        <f t="shared" si="8"/>
        <v>30.555555555555557</v>
      </c>
      <c r="X42" s="142">
        <f t="shared" si="9"/>
        <v>69.444444444444443</v>
      </c>
      <c r="Y42" s="52"/>
    </row>
    <row r="43" spans="1:25" ht="22.5" customHeight="1">
      <c r="A43" s="13" t="s">
        <v>46</v>
      </c>
      <c r="B43" s="14"/>
      <c r="C43" s="14"/>
      <c r="D43" s="15" t="str">
        <f t="shared" si="0"/>
        <v/>
      </c>
      <c r="E43" s="16"/>
      <c r="F43" s="16"/>
      <c r="G43" s="17" t="str">
        <f t="shared" si="10"/>
        <v/>
      </c>
      <c r="H43" s="14"/>
      <c r="I43" s="14"/>
      <c r="J43" s="15" t="str">
        <f t="shared" si="1"/>
        <v/>
      </c>
      <c r="K43" s="16">
        <v>4</v>
      </c>
      <c r="L43" s="16">
        <v>10</v>
      </c>
      <c r="M43" s="17">
        <f t="shared" si="2"/>
        <v>14</v>
      </c>
      <c r="N43" s="14"/>
      <c r="O43" s="14"/>
      <c r="P43" s="19" t="str">
        <f t="shared" si="3"/>
        <v/>
      </c>
      <c r="Q43" s="16"/>
      <c r="R43" s="16"/>
      <c r="S43" s="27" t="str">
        <f t="shared" si="4"/>
        <v/>
      </c>
      <c r="T43" s="26">
        <f t="shared" si="5"/>
        <v>4</v>
      </c>
      <c r="U43" s="25">
        <f t="shared" si="6"/>
        <v>10</v>
      </c>
      <c r="V43" s="136">
        <f t="shared" si="7"/>
        <v>14</v>
      </c>
      <c r="W43" s="142">
        <f t="shared" si="8"/>
        <v>28.571428571428573</v>
      </c>
      <c r="X43" s="142">
        <f t="shared" si="9"/>
        <v>71.428571428571431</v>
      </c>
      <c r="Y43" s="52"/>
    </row>
    <row r="44" spans="1:25" ht="44.25" customHeight="1">
      <c r="A44" s="13" t="s">
        <v>47</v>
      </c>
      <c r="B44" s="14"/>
      <c r="C44" s="14"/>
      <c r="D44" s="15" t="str">
        <f t="shared" si="0"/>
        <v/>
      </c>
      <c r="E44" s="16"/>
      <c r="F44" s="16"/>
      <c r="G44" s="17" t="str">
        <f t="shared" si="10"/>
        <v/>
      </c>
      <c r="H44" s="14"/>
      <c r="I44" s="14"/>
      <c r="J44" s="15" t="str">
        <f t="shared" si="1"/>
        <v/>
      </c>
      <c r="K44" s="16">
        <v>1</v>
      </c>
      <c r="L44" s="16">
        <v>3</v>
      </c>
      <c r="M44" s="17">
        <f t="shared" si="2"/>
        <v>4</v>
      </c>
      <c r="N44" s="14"/>
      <c r="O44" s="14"/>
      <c r="P44" s="19" t="str">
        <f t="shared" si="3"/>
        <v/>
      </c>
      <c r="Q44" s="16"/>
      <c r="R44" s="16"/>
      <c r="S44" s="27" t="str">
        <f t="shared" si="4"/>
        <v/>
      </c>
      <c r="T44" s="26">
        <f t="shared" si="5"/>
        <v>1</v>
      </c>
      <c r="U44" s="25">
        <f t="shared" si="6"/>
        <v>3</v>
      </c>
      <c r="V44" s="136">
        <f>SUM(T44:U44)</f>
        <v>4</v>
      </c>
      <c r="W44" s="142">
        <f t="shared" si="8"/>
        <v>25</v>
      </c>
      <c r="X44" s="142">
        <f t="shared" si="9"/>
        <v>75</v>
      </c>
      <c r="Y44" s="52"/>
    </row>
    <row r="45" spans="1:25" ht="54.75" customHeight="1">
      <c r="A45" s="13" t="s">
        <v>48</v>
      </c>
      <c r="B45" s="14"/>
      <c r="C45" s="14"/>
      <c r="D45" s="15" t="str">
        <f t="shared" si="0"/>
        <v/>
      </c>
      <c r="E45" s="16"/>
      <c r="F45" s="16"/>
      <c r="G45" s="17" t="str">
        <f t="shared" si="10"/>
        <v/>
      </c>
      <c r="H45" s="14"/>
      <c r="I45" s="14"/>
      <c r="J45" s="15" t="str">
        <f t="shared" si="1"/>
        <v/>
      </c>
      <c r="K45" s="16"/>
      <c r="L45" s="16"/>
      <c r="M45" s="17" t="str">
        <f t="shared" si="2"/>
        <v/>
      </c>
      <c r="N45" s="14"/>
      <c r="O45" s="14"/>
      <c r="P45" s="19" t="str">
        <f t="shared" si="3"/>
        <v/>
      </c>
      <c r="Q45" s="16">
        <v>9</v>
      </c>
      <c r="R45" s="16">
        <v>16</v>
      </c>
      <c r="S45" s="27">
        <f t="shared" si="4"/>
        <v>25</v>
      </c>
      <c r="T45" s="26">
        <f t="shared" si="5"/>
        <v>9</v>
      </c>
      <c r="U45" s="25">
        <f t="shared" si="6"/>
        <v>16</v>
      </c>
      <c r="V45" s="136">
        <f t="shared" si="7"/>
        <v>25</v>
      </c>
      <c r="W45" s="142">
        <f t="shared" si="8"/>
        <v>36</v>
      </c>
      <c r="X45" s="142">
        <f t="shared" si="9"/>
        <v>64</v>
      </c>
      <c r="Y45" s="52"/>
    </row>
    <row r="46" spans="1:25" ht="39" customHeight="1">
      <c r="A46" s="13" t="s">
        <v>49</v>
      </c>
      <c r="B46" s="14"/>
      <c r="C46" s="14"/>
      <c r="D46" s="15" t="str">
        <f t="shared" si="0"/>
        <v/>
      </c>
      <c r="E46" s="16"/>
      <c r="F46" s="16"/>
      <c r="G46" s="17" t="str">
        <f t="shared" si="10"/>
        <v/>
      </c>
      <c r="H46" s="14"/>
      <c r="I46" s="14"/>
      <c r="J46" s="15" t="str">
        <f t="shared" si="1"/>
        <v/>
      </c>
      <c r="K46" s="16">
        <v>6</v>
      </c>
      <c r="L46" s="16">
        <v>47</v>
      </c>
      <c r="M46" s="17">
        <f t="shared" si="2"/>
        <v>53</v>
      </c>
      <c r="N46" s="14"/>
      <c r="O46" s="14"/>
      <c r="P46" s="19" t="str">
        <f t="shared" si="3"/>
        <v/>
      </c>
      <c r="Q46" s="16"/>
      <c r="R46" s="16"/>
      <c r="S46" s="27" t="str">
        <f t="shared" si="4"/>
        <v/>
      </c>
      <c r="T46" s="26">
        <f t="shared" si="5"/>
        <v>6</v>
      </c>
      <c r="U46" s="25">
        <f t="shared" si="6"/>
        <v>47</v>
      </c>
      <c r="V46" s="136">
        <f t="shared" si="7"/>
        <v>53</v>
      </c>
      <c r="W46" s="142">
        <f t="shared" si="8"/>
        <v>11.320754716981131</v>
      </c>
      <c r="X46" s="142">
        <f t="shared" si="9"/>
        <v>88.679245283018872</v>
      </c>
      <c r="Y46" s="52"/>
    </row>
    <row r="47" spans="1:25" ht="67.5" customHeight="1">
      <c r="A47" s="13" t="s">
        <v>59</v>
      </c>
      <c r="B47" s="14"/>
      <c r="C47" s="14"/>
      <c r="D47" s="15" t="str">
        <f t="shared" si="0"/>
        <v/>
      </c>
      <c r="E47" s="16"/>
      <c r="F47" s="16"/>
      <c r="G47" s="17" t="str">
        <f>IF(SUM($E47:$F47)=0,"",SUM($E47:$F47))</f>
        <v/>
      </c>
      <c r="H47" s="14"/>
      <c r="I47" s="14"/>
      <c r="J47" s="15" t="str">
        <f t="shared" si="1"/>
        <v/>
      </c>
      <c r="K47" s="16">
        <v>2</v>
      </c>
      <c r="L47" s="16">
        <v>3</v>
      </c>
      <c r="M47" s="17">
        <f t="shared" si="2"/>
        <v>5</v>
      </c>
      <c r="N47" s="14"/>
      <c r="O47" s="14"/>
      <c r="P47" s="19" t="str">
        <f t="shared" si="3"/>
        <v/>
      </c>
      <c r="Q47" s="16">
        <v>7</v>
      </c>
      <c r="R47" s="16">
        <v>4</v>
      </c>
      <c r="S47" s="27">
        <f t="shared" si="4"/>
        <v>11</v>
      </c>
      <c r="T47" s="26">
        <f t="shared" si="5"/>
        <v>9</v>
      </c>
      <c r="U47" s="25">
        <f t="shared" si="6"/>
        <v>7</v>
      </c>
      <c r="V47" s="136">
        <f t="shared" si="7"/>
        <v>16</v>
      </c>
      <c r="W47" s="142">
        <f t="shared" si="8"/>
        <v>56.25</v>
      </c>
      <c r="X47" s="142">
        <f t="shared" si="9"/>
        <v>43.75</v>
      </c>
      <c r="Y47" s="52"/>
    </row>
    <row r="48" spans="1:25" ht="62.25" customHeight="1">
      <c r="A48" s="13" t="s">
        <v>50</v>
      </c>
      <c r="B48" s="14"/>
      <c r="C48" s="14"/>
      <c r="D48" s="15" t="str">
        <f t="shared" si="0"/>
        <v/>
      </c>
      <c r="E48" s="16"/>
      <c r="F48" s="16"/>
      <c r="G48" s="17" t="str">
        <f t="shared" si="10"/>
        <v/>
      </c>
      <c r="H48" s="14"/>
      <c r="I48" s="14"/>
      <c r="J48" s="15" t="str">
        <f t="shared" si="1"/>
        <v/>
      </c>
      <c r="K48" s="16"/>
      <c r="L48" s="16"/>
      <c r="M48" s="17" t="str">
        <f t="shared" si="2"/>
        <v/>
      </c>
      <c r="N48" s="14"/>
      <c r="O48" s="14"/>
      <c r="P48" s="19" t="str">
        <f t="shared" si="3"/>
        <v/>
      </c>
      <c r="Q48" s="16">
        <v>14</v>
      </c>
      <c r="R48" s="16">
        <v>20</v>
      </c>
      <c r="S48" s="27">
        <f t="shared" si="4"/>
        <v>34</v>
      </c>
      <c r="T48" s="26">
        <f t="shared" si="5"/>
        <v>14</v>
      </c>
      <c r="U48" s="25">
        <f t="shared" si="6"/>
        <v>20</v>
      </c>
      <c r="V48" s="136">
        <f t="shared" si="7"/>
        <v>34</v>
      </c>
      <c r="W48" s="142">
        <f t="shared" si="8"/>
        <v>41.176470588235297</v>
      </c>
      <c r="X48" s="142">
        <f t="shared" si="9"/>
        <v>58.823529411764703</v>
      </c>
      <c r="Y48" s="52"/>
    </row>
    <row r="49" spans="1:26" ht="60.75" customHeight="1">
      <c r="A49" s="13" t="s">
        <v>51</v>
      </c>
      <c r="B49" s="14"/>
      <c r="C49" s="14"/>
      <c r="D49" s="15" t="str">
        <f t="shared" si="0"/>
        <v/>
      </c>
      <c r="E49" s="16"/>
      <c r="F49" s="16"/>
      <c r="G49" s="17" t="str">
        <f t="shared" si="10"/>
        <v/>
      </c>
      <c r="H49" s="14"/>
      <c r="I49" s="14"/>
      <c r="J49" s="15" t="str">
        <f t="shared" si="1"/>
        <v/>
      </c>
      <c r="K49" s="16">
        <v>10</v>
      </c>
      <c r="L49" s="16">
        <v>10</v>
      </c>
      <c r="M49" s="17">
        <f t="shared" si="2"/>
        <v>20</v>
      </c>
      <c r="N49" s="14"/>
      <c r="O49" s="14"/>
      <c r="P49" s="19" t="str">
        <f t="shared" si="3"/>
        <v/>
      </c>
      <c r="Q49" s="16"/>
      <c r="R49" s="16"/>
      <c r="S49" s="27" t="str">
        <f t="shared" si="4"/>
        <v/>
      </c>
      <c r="T49" s="26">
        <f t="shared" si="5"/>
        <v>10</v>
      </c>
      <c r="U49" s="25">
        <f t="shared" si="6"/>
        <v>10</v>
      </c>
      <c r="V49" s="136">
        <f t="shared" si="7"/>
        <v>20</v>
      </c>
      <c r="W49" s="142">
        <f t="shared" si="8"/>
        <v>50</v>
      </c>
      <c r="X49" s="142">
        <f t="shared" si="9"/>
        <v>50</v>
      </c>
      <c r="Y49" s="52"/>
    </row>
    <row r="50" spans="1:26" ht="41.25" customHeight="1">
      <c r="A50" s="13" t="s">
        <v>52</v>
      </c>
      <c r="B50" s="14"/>
      <c r="C50" s="14"/>
      <c r="D50" s="15" t="str">
        <f t="shared" si="0"/>
        <v/>
      </c>
      <c r="E50" s="16"/>
      <c r="F50" s="16"/>
      <c r="G50" s="17" t="str">
        <f t="shared" si="10"/>
        <v/>
      </c>
      <c r="H50" s="14"/>
      <c r="I50" s="14"/>
      <c r="J50" s="15" t="str">
        <f t="shared" si="1"/>
        <v/>
      </c>
      <c r="K50" s="16">
        <v>0</v>
      </c>
      <c r="L50" s="16">
        <v>7</v>
      </c>
      <c r="M50" s="17">
        <f t="shared" si="2"/>
        <v>7</v>
      </c>
      <c r="N50" s="14"/>
      <c r="O50" s="14"/>
      <c r="P50" s="19" t="str">
        <f t="shared" si="3"/>
        <v/>
      </c>
      <c r="Q50" s="16">
        <v>3</v>
      </c>
      <c r="R50" s="16">
        <v>2</v>
      </c>
      <c r="S50" s="27">
        <f t="shared" si="4"/>
        <v>5</v>
      </c>
      <c r="T50" s="151">
        <f t="shared" si="5"/>
        <v>3</v>
      </c>
      <c r="U50" s="25">
        <f t="shared" si="6"/>
        <v>9</v>
      </c>
      <c r="V50" s="136">
        <f>SUM(T50:U50)</f>
        <v>12</v>
      </c>
      <c r="W50" s="142">
        <f t="shared" si="8"/>
        <v>25</v>
      </c>
      <c r="X50" s="142">
        <f t="shared" si="9"/>
        <v>75</v>
      </c>
      <c r="Y50" s="52"/>
    </row>
    <row r="51" spans="1:26" ht="23.25" customHeight="1">
      <c r="A51" s="148" t="s">
        <v>7</v>
      </c>
      <c r="B51" s="149">
        <f>SUM(B$5:B$50)</f>
        <v>179</v>
      </c>
      <c r="C51" s="149">
        <f t="shared" ref="C51:R51" si="11">SUM(C$5:C$50)</f>
        <v>456</v>
      </c>
      <c r="D51" s="149">
        <f t="shared" si="11"/>
        <v>635</v>
      </c>
      <c r="E51" s="149">
        <f t="shared" si="11"/>
        <v>9041</v>
      </c>
      <c r="F51" s="149">
        <f t="shared" si="11"/>
        <v>14183</v>
      </c>
      <c r="G51" s="149">
        <f>SUM(G$5:G$50)</f>
        <v>23224</v>
      </c>
      <c r="H51" s="149">
        <f t="shared" si="11"/>
        <v>17</v>
      </c>
      <c r="I51" s="149">
        <f t="shared" si="11"/>
        <v>35</v>
      </c>
      <c r="J51" s="149">
        <f t="shared" si="11"/>
        <v>52</v>
      </c>
      <c r="K51" s="149">
        <f t="shared" si="11"/>
        <v>1813</v>
      </c>
      <c r="L51" s="149">
        <f t="shared" si="11"/>
        <v>3452</v>
      </c>
      <c r="M51" s="149">
        <f t="shared" si="11"/>
        <v>5265</v>
      </c>
      <c r="N51" s="149">
        <f t="shared" si="11"/>
        <v>465</v>
      </c>
      <c r="O51" s="149">
        <f t="shared" si="11"/>
        <v>619</v>
      </c>
      <c r="P51" s="149">
        <f t="shared" si="11"/>
        <v>1084</v>
      </c>
      <c r="Q51" s="149">
        <f t="shared" si="11"/>
        <v>784</v>
      </c>
      <c r="R51" s="149">
        <f t="shared" si="11"/>
        <v>991</v>
      </c>
      <c r="S51" s="152">
        <f>SUM(S$5:S$50)</f>
        <v>1775</v>
      </c>
      <c r="T51" s="150">
        <f>SUM(B51,E51,H51,K51,N51,Q51)</f>
        <v>12299</v>
      </c>
      <c r="U51" s="47">
        <f>SUM(C51,F51,I51,L51,O51,R51)</f>
        <v>19736</v>
      </c>
      <c r="V51" s="137">
        <f>SUM(T51:U51)</f>
        <v>32035</v>
      </c>
      <c r="W51" s="143">
        <f t="shared" si="8"/>
        <v>38.392383330732009</v>
      </c>
      <c r="X51" s="143">
        <f t="shared" si="9"/>
        <v>61.607616669267991</v>
      </c>
      <c r="Y51" s="52"/>
      <c r="Z51" s="32"/>
    </row>
    <row r="52" spans="1:26" ht="20.25" customHeight="1">
      <c r="A52" s="154" t="s">
        <v>53</v>
      </c>
      <c r="B52" s="155"/>
      <c r="C52" s="155"/>
      <c r="D52" s="155"/>
      <c r="E52" s="155"/>
      <c r="F52" s="155"/>
      <c r="G52" s="156"/>
      <c r="H52" s="155"/>
      <c r="I52" s="155"/>
      <c r="J52" s="156"/>
      <c r="K52" s="155"/>
      <c r="L52" s="155"/>
      <c r="M52" s="156"/>
      <c r="N52" s="155"/>
      <c r="O52" s="155"/>
      <c r="P52" s="156"/>
      <c r="Q52" s="155"/>
      <c r="R52" s="155"/>
      <c r="S52" s="156"/>
      <c r="T52" s="155"/>
      <c r="U52" s="155"/>
      <c r="V52" s="155"/>
      <c r="W52" s="157"/>
      <c r="X52" s="157"/>
      <c r="Y52" s="52"/>
    </row>
    <row r="53" spans="1:26" ht="18.75" customHeight="1">
      <c r="A53" s="33" t="s">
        <v>54</v>
      </c>
      <c r="B53" s="18"/>
      <c r="C53" s="18"/>
      <c r="D53" s="18" t="str">
        <f t="shared" ref="D53:D56" si="12">IF(SUM($B53:$C53)=0,"",SUM($B53:$C53))</f>
        <v/>
      </c>
      <c r="E53" s="20"/>
      <c r="F53" s="20"/>
      <c r="G53" s="34" t="str">
        <f>IF(SUM($E53:$F53)=0,"",SUM($E53:$F53))</f>
        <v/>
      </c>
      <c r="H53" s="18"/>
      <c r="I53" s="18"/>
      <c r="J53" s="19" t="str">
        <f>IF(SUM($H53:$I53)=0,"",SUM($H53:$I53))</f>
        <v/>
      </c>
      <c r="K53" s="20"/>
      <c r="L53" s="20"/>
      <c r="M53" s="34" t="str">
        <f>IF(SUM($K53:$L53)=0,"",SUM($K53:$L53))</f>
        <v/>
      </c>
      <c r="N53" s="18">
        <v>150</v>
      </c>
      <c r="O53" s="18">
        <v>147</v>
      </c>
      <c r="P53" s="19">
        <f>IF(SUM($N53:$O53)=0,"",SUM($N53:$O53))</f>
        <v>297</v>
      </c>
      <c r="Q53" s="20"/>
      <c r="R53" s="20"/>
      <c r="S53" s="27" t="str">
        <f>IF(SUM(Q$53:$R53)=0,"",SUM(Q$53:$R53))</f>
        <v/>
      </c>
      <c r="T53" s="26">
        <f>SUM($B53,$E53,$H53,$K53,$N53,$Q53)</f>
        <v>150</v>
      </c>
      <c r="U53" s="25">
        <f>SUM($C53,$F53,$I53,$L53,$O53,$R53)</f>
        <v>147</v>
      </c>
      <c r="V53" s="136">
        <f>SUM($T53:$U53)</f>
        <v>297</v>
      </c>
      <c r="W53" s="142">
        <f t="shared" si="8"/>
        <v>50.505050505050505</v>
      </c>
      <c r="X53" s="142">
        <f t="shared" si="9"/>
        <v>49.494949494949495</v>
      </c>
      <c r="Y53" s="52"/>
    </row>
    <row r="54" spans="1:26" ht="19.5" customHeight="1">
      <c r="A54" s="13" t="s">
        <v>55</v>
      </c>
      <c r="B54" s="14"/>
      <c r="C54" s="14"/>
      <c r="D54" s="14" t="str">
        <f t="shared" si="12"/>
        <v/>
      </c>
      <c r="E54" s="16">
        <f>นศ.ป.ตรี!T$139</f>
        <v>3</v>
      </c>
      <c r="F54" s="16">
        <f>นศ.ป.ตรี!U$139</f>
        <v>3</v>
      </c>
      <c r="G54" s="34">
        <f t="shared" ref="G54:G56" si="13">IF(SUM($E54:$F54)=0,"",SUM($E54:$F54))</f>
        <v>6</v>
      </c>
      <c r="H54" s="14"/>
      <c r="I54" s="14"/>
      <c r="J54" s="19" t="str">
        <f t="shared" ref="J54:J57" si="14">IF(SUM($H54:$I54)=0,"",SUM($H54:$I54))</f>
        <v/>
      </c>
      <c r="K54" s="16"/>
      <c r="L54" s="16"/>
      <c r="M54" s="34" t="str">
        <f t="shared" ref="M54:M57" si="15">IF(SUM($K54:$L54)=0,"",SUM($K54:$L54))</f>
        <v/>
      </c>
      <c r="N54" s="14"/>
      <c r="O54" s="14"/>
      <c r="P54" s="19" t="str">
        <f t="shared" ref="P54:P56" si="16">IF(SUM($N54:$O54)=0,"",SUM($N54:$O54))</f>
        <v/>
      </c>
      <c r="Q54" s="16"/>
      <c r="R54" s="16"/>
      <c r="S54" s="27" t="str">
        <f>IF(SUM(Q$53:$R54)=0,"",SUM(Q$53:$R54))</f>
        <v/>
      </c>
      <c r="T54" s="26">
        <f t="shared" ref="T54:T55" si="17">SUM($B54,$E54,$H54,$K54,$N54,$Q54)</f>
        <v>3</v>
      </c>
      <c r="U54" s="25">
        <f t="shared" ref="U54:U56" si="18">SUM($C54,$F54,$I54,$L54,$O54,$R54)</f>
        <v>3</v>
      </c>
      <c r="V54" s="136">
        <f t="shared" ref="V54:V56" si="19">SUM($T54:$U54)</f>
        <v>6</v>
      </c>
      <c r="W54" s="142">
        <f t="shared" si="8"/>
        <v>50</v>
      </c>
      <c r="X54" s="142">
        <f t="shared" si="9"/>
        <v>50</v>
      </c>
      <c r="Y54" s="52"/>
    </row>
    <row r="55" spans="1:26" ht="21" customHeight="1">
      <c r="A55" s="13" t="s">
        <v>56</v>
      </c>
      <c r="B55" s="38"/>
      <c r="C55" s="38"/>
      <c r="D55" s="14" t="str">
        <f t="shared" si="12"/>
        <v/>
      </c>
      <c r="E55" s="39">
        <f>นศ.ป.ตรี!T$137</f>
        <v>52</v>
      </c>
      <c r="F55" s="39">
        <f>นศ.ป.ตรี!U$137</f>
        <v>73</v>
      </c>
      <c r="G55" s="34">
        <f t="shared" si="13"/>
        <v>125</v>
      </c>
      <c r="H55" s="14"/>
      <c r="I55" s="14"/>
      <c r="J55" s="19" t="str">
        <f t="shared" si="14"/>
        <v/>
      </c>
      <c r="K55" s="39"/>
      <c r="L55" s="39"/>
      <c r="M55" s="34" t="str">
        <f t="shared" si="15"/>
        <v/>
      </c>
      <c r="N55" s="14"/>
      <c r="O55" s="14"/>
      <c r="P55" s="19" t="str">
        <f t="shared" si="16"/>
        <v/>
      </c>
      <c r="Q55" s="39"/>
      <c r="R55" s="39"/>
      <c r="S55" s="27" t="str">
        <f>IF(SUM(Q$53:$R55)=0,"",SUM(Q$53:$R55))</f>
        <v/>
      </c>
      <c r="T55" s="26">
        <f t="shared" si="17"/>
        <v>52</v>
      </c>
      <c r="U55" s="25">
        <f t="shared" si="18"/>
        <v>73</v>
      </c>
      <c r="V55" s="136">
        <f>SUM($T55:$U55)</f>
        <v>125</v>
      </c>
      <c r="W55" s="142">
        <f t="shared" si="8"/>
        <v>41.6</v>
      </c>
      <c r="X55" s="142">
        <f t="shared" si="9"/>
        <v>58.4</v>
      </c>
      <c r="Y55" s="52"/>
    </row>
    <row r="56" spans="1:26" ht="21" customHeight="1">
      <c r="A56" s="40" t="s">
        <v>57</v>
      </c>
      <c r="B56" s="38"/>
      <c r="C56" s="38"/>
      <c r="D56" s="14" t="str">
        <f t="shared" si="12"/>
        <v/>
      </c>
      <c r="E56" s="39">
        <f>นศ.ป.ตรี!T$133</f>
        <v>211</v>
      </c>
      <c r="F56" s="39">
        <f>นศ.ป.ตรี!U$133</f>
        <v>332</v>
      </c>
      <c r="G56" s="34">
        <f t="shared" si="13"/>
        <v>543</v>
      </c>
      <c r="H56" s="14"/>
      <c r="I56" s="14"/>
      <c r="J56" s="19" t="str">
        <f t="shared" si="14"/>
        <v/>
      </c>
      <c r="K56" s="39"/>
      <c r="L56" s="39"/>
      <c r="M56" s="34" t="str">
        <f t="shared" si="15"/>
        <v/>
      </c>
      <c r="N56" s="14"/>
      <c r="O56" s="14"/>
      <c r="P56" s="19" t="str">
        <f t="shared" si="16"/>
        <v/>
      </c>
      <c r="Q56" s="39"/>
      <c r="R56" s="39"/>
      <c r="S56" s="27" t="str">
        <f>IF(SUM(Q$53:$R56)=0,"",SUM(Q$53:$R56))</f>
        <v/>
      </c>
      <c r="T56" s="26">
        <f>SUM($B56,$E56,$H56,$K56,$N56,$Q56)</f>
        <v>211</v>
      </c>
      <c r="U56" s="25">
        <f t="shared" si="18"/>
        <v>332</v>
      </c>
      <c r="V56" s="136">
        <f t="shared" si="19"/>
        <v>543</v>
      </c>
      <c r="W56" s="142">
        <f t="shared" si="8"/>
        <v>38.858195211786374</v>
      </c>
      <c r="X56" s="142">
        <f t="shared" si="9"/>
        <v>61.141804788213626</v>
      </c>
      <c r="Y56" s="52"/>
    </row>
    <row r="57" spans="1:26" ht="19.5" customHeight="1">
      <c r="A57" s="145" t="s">
        <v>7</v>
      </c>
      <c r="B57" s="146"/>
      <c r="C57" s="146"/>
      <c r="D57" s="146"/>
      <c r="E57" s="146">
        <f>SUM(E$53:E$56)</f>
        <v>266</v>
      </c>
      <c r="F57" s="146">
        <f>SUM(F$53:F$56)</f>
        <v>408</v>
      </c>
      <c r="G57" s="146">
        <f>IF(SUM($E57:$F57)=0,"",SUM($E57:$F57))</f>
        <v>674</v>
      </c>
      <c r="H57" s="146"/>
      <c r="I57" s="146"/>
      <c r="J57" s="146" t="str">
        <f t="shared" si="14"/>
        <v/>
      </c>
      <c r="K57" s="146"/>
      <c r="L57" s="146"/>
      <c r="M57" s="146" t="str">
        <f t="shared" si="15"/>
        <v/>
      </c>
      <c r="N57" s="146">
        <f>SUM(N$53:N$56)</f>
        <v>150</v>
      </c>
      <c r="O57" s="146">
        <f>SUM(O$53:O$56)</f>
        <v>147</v>
      </c>
      <c r="P57" s="146">
        <f>IF(SUM($N57:$O57)=0,"",SUM($N57:$O57))</f>
        <v>297</v>
      </c>
      <c r="Q57" s="146"/>
      <c r="R57" s="146"/>
      <c r="S57" s="147" t="str">
        <f>IF(SUM(Q$53:$R57)=0,"",SUM(Q$53:$R57))</f>
        <v/>
      </c>
      <c r="T57" s="48">
        <f>SUM($B57,$E57,$H57,$K57,$N57,$Q57)</f>
        <v>416</v>
      </c>
      <c r="U57" s="49">
        <f>SUM($C57,$F57,$I57,$L57,$O57,$R57)</f>
        <v>555</v>
      </c>
      <c r="V57" s="138">
        <f>SUM($T57:$U57)</f>
        <v>971</v>
      </c>
      <c r="W57" s="143">
        <f t="shared" si="8"/>
        <v>42.842430484037074</v>
      </c>
      <c r="X57" s="143">
        <f t="shared" si="9"/>
        <v>57.157569515962926</v>
      </c>
      <c r="Y57" s="52"/>
    </row>
    <row r="58" spans="1:26" ht="19.5" customHeight="1">
      <c r="A58" s="177" t="s">
        <v>186</v>
      </c>
      <c r="B58" s="177">
        <f t="shared" ref="B58:V58" si="20">SUM(B57,B51)</f>
        <v>179</v>
      </c>
      <c r="C58" s="177">
        <f t="shared" si="20"/>
        <v>456</v>
      </c>
      <c r="D58" s="21">
        <f t="shared" si="20"/>
        <v>635</v>
      </c>
      <c r="E58" s="177">
        <f t="shared" si="20"/>
        <v>9307</v>
      </c>
      <c r="F58" s="177">
        <f t="shared" si="20"/>
        <v>14591</v>
      </c>
      <c r="G58" s="21">
        <f t="shared" si="20"/>
        <v>23898</v>
      </c>
      <c r="H58" s="177">
        <f t="shared" si="20"/>
        <v>17</v>
      </c>
      <c r="I58" s="177">
        <f t="shared" si="20"/>
        <v>35</v>
      </c>
      <c r="J58" s="21">
        <f t="shared" si="20"/>
        <v>52</v>
      </c>
      <c r="K58" s="177">
        <f t="shared" si="20"/>
        <v>1813</v>
      </c>
      <c r="L58" s="177">
        <f t="shared" si="20"/>
        <v>3452</v>
      </c>
      <c r="M58" s="21">
        <f t="shared" si="20"/>
        <v>5265</v>
      </c>
      <c r="N58" s="177">
        <f t="shared" si="20"/>
        <v>615</v>
      </c>
      <c r="O58" s="177">
        <f t="shared" si="20"/>
        <v>766</v>
      </c>
      <c r="P58" s="21">
        <f t="shared" si="20"/>
        <v>1381</v>
      </c>
      <c r="Q58" s="177">
        <f t="shared" si="20"/>
        <v>784</v>
      </c>
      <c r="R58" s="177">
        <f t="shared" si="20"/>
        <v>991</v>
      </c>
      <c r="S58" s="28">
        <f t="shared" si="20"/>
        <v>1775</v>
      </c>
      <c r="T58" s="45">
        <f t="shared" si="20"/>
        <v>12715</v>
      </c>
      <c r="U58" s="46">
        <f t="shared" si="20"/>
        <v>20291</v>
      </c>
      <c r="V58" s="139">
        <f t="shared" si="20"/>
        <v>33006</v>
      </c>
      <c r="W58" s="144">
        <f>(100*$T58)/$V58</f>
        <v>38.523298794158634</v>
      </c>
      <c r="X58" s="144">
        <f>(100*$U58)/$V58</f>
        <v>61.476701205841366</v>
      </c>
      <c r="Y58" s="52"/>
    </row>
    <row r="59" spans="1:26">
      <c r="A59" s="178" t="s">
        <v>185</v>
      </c>
      <c r="B59" s="179">
        <f>(100*B$58)/$D$58</f>
        <v>28.188976377952756</v>
      </c>
      <c r="C59" s="179">
        <f>(100*C$58)/$D$58</f>
        <v>71.811023622047244</v>
      </c>
      <c r="D59" s="153"/>
      <c r="E59" s="179">
        <f>(100*E$58)/$G$58</f>
        <v>38.944681563310738</v>
      </c>
      <c r="F59" s="179">
        <f t="shared" ref="F59" si="21">(100*F$58)/$G$58</f>
        <v>61.055318436689262</v>
      </c>
      <c r="G59" s="153"/>
      <c r="H59" s="180">
        <f>(100*H$58)/$J$58</f>
        <v>32.692307692307693</v>
      </c>
      <c r="I59" s="180">
        <f t="shared" ref="I59" si="22">(100*I$58)/$J$58</f>
        <v>67.307692307692307</v>
      </c>
      <c r="J59" s="153"/>
      <c r="K59" s="180">
        <f>(100*K$58)/$M$58</f>
        <v>34.434947768281098</v>
      </c>
      <c r="L59" s="180">
        <f t="shared" ref="L59" si="23">(100*L$58)/$M$58</f>
        <v>65.565052231718894</v>
      </c>
      <c r="M59" s="153"/>
      <c r="N59" s="180">
        <f>(100*N$58)/$P$58</f>
        <v>44.532947139753801</v>
      </c>
      <c r="O59" s="180">
        <f t="shared" ref="O59" si="24">(100*O$58)/$P$58</f>
        <v>55.467052860246199</v>
      </c>
      <c r="P59" s="153"/>
      <c r="Q59" s="180">
        <f>(100*Q$58)/$S$58</f>
        <v>44.16901408450704</v>
      </c>
      <c r="R59" s="180">
        <f t="shared" ref="R59" si="25">(100*R$58)/$S$58</f>
        <v>55.83098591549296</v>
      </c>
      <c r="S59" s="153"/>
      <c r="T59" s="42"/>
      <c r="U59" s="42"/>
      <c r="V59" s="42"/>
    </row>
    <row r="60" spans="1:26" ht="19.5" customHeight="1">
      <c r="E60" s="42"/>
      <c r="G60" s="42"/>
      <c r="S60" s="8"/>
      <c r="T60" s="8"/>
      <c r="U60" s="8"/>
      <c r="V60" s="8"/>
    </row>
    <row r="61" spans="1:26">
      <c r="V61" s="41"/>
      <c r="W61" s="59"/>
    </row>
    <row r="62" spans="1:26">
      <c r="T62" s="183" t="s">
        <v>176</v>
      </c>
      <c r="U62" s="183"/>
      <c r="V62" s="183"/>
      <c r="W62" s="183"/>
      <c r="X62" s="183"/>
    </row>
    <row r="63" spans="1:26">
      <c r="T63" s="8" t="s">
        <v>58</v>
      </c>
      <c r="U63" s="8"/>
      <c r="V63" s="8"/>
      <c r="W63" s="8"/>
      <c r="X63" s="8"/>
    </row>
    <row r="64" spans="1:26">
      <c r="T64" s="183" t="s">
        <v>177</v>
      </c>
      <c r="U64" s="183"/>
      <c r="V64" s="183"/>
      <c r="W64" s="183"/>
      <c r="X64" s="183"/>
    </row>
  </sheetData>
  <mergeCells count="13">
    <mergeCell ref="W3:X3"/>
    <mergeCell ref="T62:X62"/>
    <mergeCell ref="T64:X64"/>
    <mergeCell ref="A1:V1"/>
    <mergeCell ref="A2:V2"/>
    <mergeCell ref="A3:A4"/>
    <mergeCell ref="B3:D3"/>
    <mergeCell ref="E3:G3"/>
    <mergeCell ref="H3:J3"/>
    <mergeCell ref="K3:M3"/>
    <mergeCell ref="N3:P3"/>
    <mergeCell ref="Q3:S3"/>
    <mergeCell ref="T3:V3"/>
  </mergeCells>
  <pageMargins left="0.31496062992125984" right="0.15748031496062992" top="0.39370078740157483" bottom="0.43307086614173229" header="0.31496062992125984" footer="0.31496062992125984"/>
  <pageSetup paperSize="9" scale="76" orientation="landscape" horizontalDpi="1200" verticalDpi="12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2"/>
  <sheetViews>
    <sheetView tabSelected="1" zoomScaleNormal="100" workbookViewId="0">
      <pane ySplit="5" topLeftCell="A6" activePane="bottomLeft" state="frozen"/>
      <selection activeCell="B1" sqref="B1"/>
      <selection pane="bottomLeft"/>
    </sheetView>
  </sheetViews>
  <sheetFormatPr defaultColWidth="8.88671875" defaultRowHeight="21"/>
  <cols>
    <col min="1" max="1" width="72.33203125" style="8" customWidth="1"/>
    <col min="2" max="19" width="6.33203125" style="8" customWidth="1"/>
    <col min="20" max="25" width="8.44140625" style="8" customWidth="1"/>
    <col min="26" max="16384" width="8.88671875" style="8"/>
  </cols>
  <sheetData>
    <row r="1" spans="1:25" ht="27">
      <c r="A1" s="44" t="s">
        <v>187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5" ht="13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>
      <c r="A3" s="202" t="s">
        <v>61</v>
      </c>
      <c r="B3" s="199" t="s">
        <v>62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1"/>
    </row>
    <row r="4" spans="1:25">
      <c r="A4" s="203"/>
      <c r="B4" s="204" t="s">
        <v>63</v>
      </c>
      <c r="C4" s="204"/>
      <c r="D4" s="204"/>
      <c r="E4" s="205" t="s">
        <v>64</v>
      </c>
      <c r="F4" s="204"/>
      <c r="G4" s="206"/>
      <c r="H4" s="204" t="s">
        <v>65</v>
      </c>
      <c r="I4" s="204"/>
      <c r="J4" s="204"/>
      <c r="K4" s="205" t="s">
        <v>66</v>
      </c>
      <c r="L4" s="204"/>
      <c r="M4" s="206"/>
      <c r="N4" s="204" t="s">
        <v>67</v>
      </c>
      <c r="O4" s="204"/>
      <c r="P4" s="204"/>
      <c r="Q4" s="204" t="s">
        <v>68</v>
      </c>
      <c r="R4" s="204"/>
      <c r="S4" s="207"/>
      <c r="T4" s="208" t="s">
        <v>184</v>
      </c>
      <c r="U4" s="208"/>
      <c r="V4" s="209"/>
      <c r="W4" s="197" t="s">
        <v>185</v>
      </c>
      <c r="X4" s="198"/>
    </row>
    <row r="5" spans="1:25">
      <c r="A5" s="203"/>
      <c r="B5" s="9" t="s">
        <v>8</v>
      </c>
      <c r="C5" s="9" t="s">
        <v>9</v>
      </c>
      <c r="D5" s="9" t="s">
        <v>7</v>
      </c>
      <c r="E5" s="10" t="s">
        <v>8</v>
      </c>
      <c r="F5" s="9" t="s">
        <v>9</v>
      </c>
      <c r="G5" s="11" t="s">
        <v>7</v>
      </c>
      <c r="H5" s="9" t="s">
        <v>8</v>
      </c>
      <c r="I5" s="9" t="s">
        <v>9</v>
      </c>
      <c r="J5" s="9" t="s">
        <v>7</v>
      </c>
      <c r="K5" s="10" t="s">
        <v>8</v>
      </c>
      <c r="L5" s="9" t="s">
        <v>9</v>
      </c>
      <c r="M5" s="11" t="s">
        <v>7</v>
      </c>
      <c r="N5" s="9" t="s">
        <v>8</v>
      </c>
      <c r="O5" s="9" t="s">
        <v>9</v>
      </c>
      <c r="P5" s="9" t="s">
        <v>7</v>
      </c>
      <c r="Q5" s="9" t="s">
        <v>8</v>
      </c>
      <c r="R5" s="9" t="s">
        <v>9</v>
      </c>
      <c r="S5" s="12" t="s">
        <v>7</v>
      </c>
      <c r="T5" s="23" t="s">
        <v>8</v>
      </c>
      <c r="U5" s="24" t="s">
        <v>9</v>
      </c>
      <c r="V5" s="24" t="s">
        <v>7</v>
      </c>
      <c r="W5" s="54" t="s">
        <v>8</v>
      </c>
      <c r="X5" s="55" t="s">
        <v>9</v>
      </c>
    </row>
    <row r="6" spans="1:25">
      <c r="A6" s="22" t="s">
        <v>69</v>
      </c>
      <c r="B6" s="68">
        <f>IF(SUM(B$7:B$8)=0,"",SUM(B$7:B$8))</f>
        <v>20</v>
      </c>
      <c r="C6" s="69">
        <f>IF(SUM(C$7:C$8)=0,"",SUM(C$7:C$8))</f>
        <v>3</v>
      </c>
      <c r="D6" s="70">
        <f>IF(SUM($B6:$C6)=0," ",SUM($B6:$C6))</f>
        <v>23</v>
      </c>
      <c r="E6" s="71" t="str">
        <f>IF(SUM(E$7:E$8)=0,"",SUM(E$7:E$8))</f>
        <v/>
      </c>
      <c r="F6" s="71" t="str">
        <f t="shared" ref="F6:R6" si="0">IF(SUM(F$7:F$8)=0,"",SUM(F$7:F$8))</f>
        <v/>
      </c>
      <c r="G6" s="72" t="str">
        <f>IF(SUM($E6:$F6)=0," ",SUM($E6:$F6))</f>
        <v xml:space="preserve"> </v>
      </c>
      <c r="H6" s="71" t="str">
        <f t="shared" si="0"/>
        <v/>
      </c>
      <c r="I6" s="71" t="str">
        <f t="shared" si="0"/>
        <v/>
      </c>
      <c r="J6" s="72" t="str">
        <f>IF(SUM($H6:$I6)=0," ",SUM($H6:$I6))</f>
        <v xml:space="preserve"> </v>
      </c>
      <c r="K6" s="71">
        <f t="shared" si="0"/>
        <v>1</v>
      </c>
      <c r="L6" s="71" t="str">
        <f t="shared" si="0"/>
        <v/>
      </c>
      <c r="M6" s="72">
        <f>IF(SUM($K6:$L6)=0," ",SUM($K6:$L6))</f>
        <v>1</v>
      </c>
      <c r="N6" s="71" t="str">
        <f t="shared" si="0"/>
        <v/>
      </c>
      <c r="O6" s="71" t="str">
        <f t="shared" si="0"/>
        <v/>
      </c>
      <c r="P6" s="72" t="str">
        <f>IF(SUM($N6:$O6)=0,"",SUM($N6:$O6))</f>
        <v/>
      </c>
      <c r="Q6" s="71" t="str">
        <f t="shared" si="0"/>
        <v/>
      </c>
      <c r="R6" s="71" t="str">
        <f t="shared" si="0"/>
        <v/>
      </c>
      <c r="S6" s="73" t="str">
        <f>IF(SUM($Q6:$R6)=0,"",SUM($Q6:$R6))</f>
        <v/>
      </c>
      <c r="T6" s="71">
        <f>SUM($B6,$E6,$H6,$K6,$N6,$Q6)</f>
        <v>21</v>
      </c>
      <c r="U6" s="69">
        <f>SUM($C6,$F6,$I6,L6,$O6,$R6)</f>
        <v>3</v>
      </c>
      <c r="V6" s="70">
        <f>$T6+$U6</f>
        <v>24</v>
      </c>
      <c r="W6" s="61">
        <f>(100*$T6)/$V6</f>
        <v>87.5</v>
      </c>
      <c r="X6" s="74">
        <f>(100*$U6)/$V6</f>
        <v>12.5</v>
      </c>
      <c r="Y6" s="52"/>
    </row>
    <row r="7" spans="1:25">
      <c r="A7" s="3" t="s">
        <v>70</v>
      </c>
      <c r="B7" s="75"/>
      <c r="C7" s="76"/>
      <c r="D7" s="77" t="str">
        <f>IF(SUM($B7:$C7)=0," ",SUM($B7:$C7))</f>
        <v xml:space="preserve"> </v>
      </c>
      <c r="E7" s="78"/>
      <c r="F7" s="76"/>
      <c r="G7" s="77" t="str">
        <f>IF(SUM($E7:$F7)=0," ",SUM($E7:$F7))</f>
        <v xml:space="preserve"> </v>
      </c>
      <c r="H7" s="78"/>
      <c r="I7" s="76"/>
      <c r="J7" s="77" t="str">
        <f>IF(SUM($H7:$I7)=0," ",SUM($H7:$I7))</f>
        <v xml:space="preserve"> </v>
      </c>
      <c r="K7" s="79">
        <v>1</v>
      </c>
      <c r="L7" s="76"/>
      <c r="M7" s="77">
        <f>IF(SUM($K7:$L7)=0," ",SUM($K7:$L7))</f>
        <v>1</v>
      </c>
      <c r="N7" s="75"/>
      <c r="O7" s="76"/>
      <c r="P7" s="77" t="str">
        <f>IF(SUM($N7:$O7)=0,"",SUM($N7:$O7))</f>
        <v/>
      </c>
      <c r="Q7" s="75"/>
      <c r="R7" s="76"/>
      <c r="S7" s="80" t="str">
        <f>IF(SUM($Q7:$R7)=0,"",SUM($Q7:$R7))</f>
        <v/>
      </c>
      <c r="T7" s="81">
        <f t="shared" ref="T7:T73" si="1">SUM($B7,$E7,$H7,$K7,$N7,$Q7)</f>
        <v>1</v>
      </c>
      <c r="U7" s="82">
        <f>SUM($C7,$F7,$I7,L7,$O7,$R7)</f>
        <v>0</v>
      </c>
      <c r="V7" s="83">
        <f>$T7+$U7</f>
        <v>1</v>
      </c>
      <c r="W7" s="62">
        <f t="shared" ref="W7:W70" si="2">(100*$T7)/$V7</f>
        <v>100</v>
      </c>
      <c r="X7" s="84">
        <f t="shared" ref="X7:X70" si="3">(100*$U7)/$V7</f>
        <v>0</v>
      </c>
      <c r="Y7" s="52"/>
    </row>
    <row r="8" spans="1:25">
      <c r="A8" s="3" t="s">
        <v>71</v>
      </c>
      <c r="B8" s="75">
        <v>20</v>
      </c>
      <c r="C8" s="76">
        <v>3</v>
      </c>
      <c r="D8" s="85">
        <f t="shared" ref="D8:D14" si="4">IF(SUM($B8:$C8)=0," ",SUM($B8:$C8))</f>
        <v>23</v>
      </c>
      <c r="E8" s="78"/>
      <c r="F8" s="76"/>
      <c r="G8" s="77" t="str">
        <f t="shared" ref="G8:G72" si="5">IF(SUM($E8:$F8)=0," ",SUM($E8:$F8))</f>
        <v xml:space="preserve"> </v>
      </c>
      <c r="H8" s="78"/>
      <c r="I8" s="76"/>
      <c r="J8" s="77" t="str">
        <f t="shared" ref="J8:J72" si="6">IF(SUM($H8:$I8)=0," ",SUM($H8:$I8))</f>
        <v xml:space="preserve"> </v>
      </c>
      <c r="K8" s="78"/>
      <c r="L8" s="76"/>
      <c r="M8" s="77" t="str">
        <f t="shared" ref="M8:M19" si="7">IF(SUM($K8:$L8)=0," ",SUM($K8:$L8))</f>
        <v xml:space="preserve"> </v>
      </c>
      <c r="N8" s="75"/>
      <c r="O8" s="76"/>
      <c r="P8" s="77" t="str">
        <f t="shared" ref="P8:P72" si="8">IF(SUM($N8:$O8)=0,"",SUM($N8:$O8))</f>
        <v/>
      </c>
      <c r="Q8" s="75"/>
      <c r="R8" s="76"/>
      <c r="S8" s="80" t="str">
        <f t="shared" ref="S8:S14" si="9">IF(SUM($Q8:$R8)=0,"",SUM($Q8:$R8))</f>
        <v/>
      </c>
      <c r="T8" s="86">
        <f t="shared" si="1"/>
        <v>20</v>
      </c>
      <c r="U8" s="82">
        <f>SUM($C8,$F8,$I8,L8,$O8,$R8)</f>
        <v>3</v>
      </c>
      <c r="V8" s="83">
        <f t="shared" ref="V8:V74" si="10">$T8+$U8</f>
        <v>23</v>
      </c>
      <c r="W8" s="62">
        <f t="shared" si="2"/>
        <v>86.956521739130437</v>
      </c>
      <c r="X8" s="84">
        <f t="shared" si="3"/>
        <v>13.043478260869565</v>
      </c>
      <c r="Y8" s="52"/>
    </row>
    <row r="9" spans="1:25">
      <c r="A9" s="4" t="s">
        <v>23</v>
      </c>
      <c r="B9" s="87">
        <f>IF(SUM(B$10:B$11)=0,"",SUM(B$10:B$11))</f>
        <v>32</v>
      </c>
      <c r="C9" s="88">
        <f t="shared" ref="C9:R9" si="11">IF(SUM(C$10:C$11)=0,"",SUM(C$10:C$11))</f>
        <v>90</v>
      </c>
      <c r="D9" s="89">
        <f t="shared" si="4"/>
        <v>122</v>
      </c>
      <c r="E9" s="90">
        <f t="shared" si="11"/>
        <v>24</v>
      </c>
      <c r="F9" s="88">
        <f t="shared" si="11"/>
        <v>85</v>
      </c>
      <c r="G9" s="89">
        <f t="shared" si="5"/>
        <v>109</v>
      </c>
      <c r="H9" s="91">
        <f t="shared" si="11"/>
        <v>26</v>
      </c>
      <c r="I9" s="88">
        <f t="shared" si="11"/>
        <v>75</v>
      </c>
      <c r="J9" s="89">
        <f t="shared" si="6"/>
        <v>101</v>
      </c>
      <c r="K9" s="91">
        <f t="shared" si="11"/>
        <v>16</v>
      </c>
      <c r="L9" s="88">
        <f t="shared" si="11"/>
        <v>88</v>
      </c>
      <c r="M9" s="89">
        <f t="shared" si="7"/>
        <v>104</v>
      </c>
      <c r="N9" s="90" t="str">
        <f t="shared" si="11"/>
        <v/>
      </c>
      <c r="O9" s="88" t="str">
        <f t="shared" si="11"/>
        <v/>
      </c>
      <c r="P9" s="89" t="str">
        <f t="shared" si="8"/>
        <v/>
      </c>
      <c r="Q9" s="90" t="str">
        <f t="shared" si="11"/>
        <v/>
      </c>
      <c r="R9" s="88" t="str">
        <f t="shared" si="11"/>
        <v/>
      </c>
      <c r="S9" s="92" t="str">
        <f t="shared" si="9"/>
        <v/>
      </c>
      <c r="T9" s="93">
        <f>SUM($B9,$E9,$H9,$K9,$N9,$Q9)</f>
        <v>98</v>
      </c>
      <c r="U9" s="94">
        <f>SUM($C9,$F9,$I9,L9,$O9,$R9)</f>
        <v>338</v>
      </c>
      <c r="V9" s="95">
        <f t="shared" si="10"/>
        <v>436</v>
      </c>
      <c r="W9" s="63">
        <f t="shared" si="2"/>
        <v>22.477064220183486</v>
      </c>
      <c r="X9" s="96">
        <f t="shared" si="3"/>
        <v>77.522935779816507</v>
      </c>
      <c r="Y9" s="52"/>
    </row>
    <row r="10" spans="1:25">
      <c r="A10" s="3" t="s">
        <v>72</v>
      </c>
      <c r="B10" s="75">
        <v>29</v>
      </c>
      <c r="C10" s="76">
        <v>54</v>
      </c>
      <c r="D10" s="85">
        <f t="shared" si="4"/>
        <v>83</v>
      </c>
      <c r="E10" s="78">
        <v>23</v>
      </c>
      <c r="F10" s="76">
        <v>50</v>
      </c>
      <c r="G10" s="77">
        <f t="shared" si="5"/>
        <v>73</v>
      </c>
      <c r="H10" s="78">
        <v>21</v>
      </c>
      <c r="I10" s="76">
        <v>49</v>
      </c>
      <c r="J10" s="77">
        <f t="shared" si="6"/>
        <v>70</v>
      </c>
      <c r="K10" s="78">
        <v>11</v>
      </c>
      <c r="L10" s="76">
        <v>61</v>
      </c>
      <c r="M10" s="77">
        <f t="shared" si="7"/>
        <v>72</v>
      </c>
      <c r="N10" s="75"/>
      <c r="O10" s="76"/>
      <c r="P10" s="77" t="str">
        <f t="shared" si="8"/>
        <v/>
      </c>
      <c r="Q10" s="75"/>
      <c r="R10" s="76"/>
      <c r="S10" s="80" t="str">
        <f t="shared" si="9"/>
        <v/>
      </c>
      <c r="T10" s="97">
        <f>SUM($B10,$E10,$H10,$K10,$N10,$Q10)</f>
        <v>84</v>
      </c>
      <c r="U10" s="82">
        <f t="shared" ref="U10:U75" si="12">SUM($C10,$F10,$I10,L10,$O10,$R10)</f>
        <v>214</v>
      </c>
      <c r="V10" s="83">
        <f t="shared" si="10"/>
        <v>298</v>
      </c>
      <c r="W10" s="62">
        <f t="shared" si="2"/>
        <v>28.187919463087248</v>
      </c>
      <c r="X10" s="84">
        <f t="shared" si="3"/>
        <v>71.812080536912745</v>
      </c>
      <c r="Y10" s="52"/>
    </row>
    <row r="11" spans="1:25">
      <c r="A11" s="3" t="s">
        <v>73</v>
      </c>
      <c r="B11" s="98">
        <v>3</v>
      </c>
      <c r="C11" s="79">
        <v>36</v>
      </c>
      <c r="D11" s="99">
        <f t="shared" si="4"/>
        <v>39</v>
      </c>
      <c r="E11" s="79">
        <v>1</v>
      </c>
      <c r="F11" s="79">
        <v>35</v>
      </c>
      <c r="G11" s="77">
        <f t="shared" si="5"/>
        <v>36</v>
      </c>
      <c r="H11" s="79">
        <v>5</v>
      </c>
      <c r="I11" s="79">
        <v>26</v>
      </c>
      <c r="J11" s="77">
        <f t="shared" si="6"/>
        <v>31</v>
      </c>
      <c r="K11" s="79">
        <v>5</v>
      </c>
      <c r="L11" s="79">
        <v>27</v>
      </c>
      <c r="M11" s="77">
        <f t="shared" si="7"/>
        <v>32</v>
      </c>
      <c r="N11" s="98"/>
      <c r="O11" s="79"/>
      <c r="P11" s="77" t="str">
        <f t="shared" si="8"/>
        <v/>
      </c>
      <c r="Q11" s="98"/>
      <c r="R11" s="79"/>
      <c r="S11" s="80" t="str">
        <f t="shared" si="9"/>
        <v/>
      </c>
      <c r="T11" s="86">
        <f t="shared" si="1"/>
        <v>14</v>
      </c>
      <c r="U11" s="82">
        <f t="shared" si="12"/>
        <v>124</v>
      </c>
      <c r="V11" s="83">
        <f t="shared" si="10"/>
        <v>138</v>
      </c>
      <c r="W11" s="62">
        <f t="shared" si="2"/>
        <v>10.144927536231885</v>
      </c>
      <c r="X11" s="84">
        <f t="shared" si="3"/>
        <v>89.85507246376811</v>
      </c>
      <c r="Y11" s="52"/>
    </row>
    <row r="12" spans="1:25">
      <c r="A12" s="4" t="s">
        <v>19</v>
      </c>
      <c r="B12" s="87">
        <f>IF(SUM(B$13:B$16)=0,"",SUM(B$13:B$16))</f>
        <v>37</v>
      </c>
      <c r="C12" s="93">
        <f>IF(SUM(C$13:C$16)=0,"",SUM(C$13:C$16))</f>
        <v>76</v>
      </c>
      <c r="D12" s="89">
        <f t="shared" si="4"/>
        <v>113</v>
      </c>
      <c r="E12" s="93">
        <f t="shared" ref="E12:R12" si="13">IF(SUM(E$13:E$16)=0,"",SUM(E$13:E$16))</f>
        <v>31</v>
      </c>
      <c r="F12" s="93">
        <f t="shared" si="13"/>
        <v>80</v>
      </c>
      <c r="G12" s="89">
        <f t="shared" si="5"/>
        <v>111</v>
      </c>
      <c r="H12" s="93">
        <f t="shared" si="13"/>
        <v>33</v>
      </c>
      <c r="I12" s="93">
        <f t="shared" si="13"/>
        <v>84</v>
      </c>
      <c r="J12" s="89">
        <f t="shared" si="6"/>
        <v>117</v>
      </c>
      <c r="K12" s="93">
        <f t="shared" si="13"/>
        <v>35</v>
      </c>
      <c r="L12" s="93">
        <f t="shared" si="13"/>
        <v>75</v>
      </c>
      <c r="M12" s="89">
        <f t="shared" si="7"/>
        <v>110</v>
      </c>
      <c r="N12" s="93">
        <f t="shared" si="13"/>
        <v>25</v>
      </c>
      <c r="O12" s="93">
        <f t="shared" si="13"/>
        <v>81</v>
      </c>
      <c r="P12" s="89">
        <f t="shared" si="8"/>
        <v>106</v>
      </c>
      <c r="Q12" s="93">
        <f t="shared" si="13"/>
        <v>49</v>
      </c>
      <c r="R12" s="93">
        <f t="shared" si="13"/>
        <v>71</v>
      </c>
      <c r="S12" s="92">
        <f t="shared" si="9"/>
        <v>120</v>
      </c>
      <c r="T12" s="100">
        <f t="shared" si="1"/>
        <v>210</v>
      </c>
      <c r="U12" s="94">
        <f t="shared" si="12"/>
        <v>467</v>
      </c>
      <c r="V12" s="95">
        <f t="shared" si="10"/>
        <v>677</v>
      </c>
      <c r="W12" s="63">
        <f t="shared" si="2"/>
        <v>31.0192023633678</v>
      </c>
      <c r="X12" s="96">
        <f t="shared" si="3"/>
        <v>68.980797636632204</v>
      </c>
      <c r="Y12" s="52"/>
    </row>
    <row r="13" spans="1:25">
      <c r="A13" s="3" t="s">
        <v>74</v>
      </c>
      <c r="B13" s="98">
        <v>30</v>
      </c>
      <c r="C13" s="79">
        <v>52</v>
      </c>
      <c r="D13" s="99">
        <f t="shared" si="4"/>
        <v>82</v>
      </c>
      <c r="E13" s="79">
        <v>28</v>
      </c>
      <c r="F13" s="79">
        <v>53</v>
      </c>
      <c r="G13" s="77">
        <f t="shared" si="5"/>
        <v>81</v>
      </c>
      <c r="H13" s="79">
        <v>25</v>
      </c>
      <c r="I13" s="79">
        <v>61</v>
      </c>
      <c r="J13" s="77">
        <f t="shared" si="6"/>
        <v>86</v>
      </c>
      <c r="K13" s="79">
        <v>28</v>
      </c>
      <c r="L13" s="79">
        <v>60</v>
      </c>
      <c r="M13" s="77">
        <f t="shared" si="7"/>
        <v>88</v>
      </c>
      <c r="N13" s="98">
        <v>15</v>
      </c>
      <c r="O13" s="79">
        <v>62</v>
      </c>
      <c r="P13" s="77">
        <f t="shared" si="8"/>
        <v>77</v>
      </c>
      <c r="Q13" s="98">
        <v>43</v>
      </c>
      <c r="R13" s="79">
        <v>46</v>
      </c>
      <c r="S13" s="80">
        <f t="shared" si="9"/>
        <v>89</v>
      </c>
      <c r="T13" s="86">
        <f t="shared" si="1"/>
        <v>169</v>
      </c>
      <c r="U13" s="82">
        <f t="shared" si="12"/>
        <v>334</v>
      </c>
      <c r="V13" s="83">
        <f t="shared" si="10"/>
        <v>503</v>
      </c>
      <c r="W13" s="62">
        <f t="shared" si="2"/>
        <v>33.598409542743539</v>
      </c>
      <c r="X13" s="84">
        <f t="shared" si="3"/>
        <v>66.401590457256461</v>
      </c>
      <c r="Y13" s="52"/>
    </row>
    <row r="14" spans="1:25">
      <c r="A14" s="3" t="s">
        <v>75</v>
      </c>
      <c r="B14" s="98"/>
      <c r="C14" s="79"/>
      <c r="D14" s="77" t="str">
        <f t="shared" si="4"/>
        <v xml:space="preserve"> </v>
      </c>
      <c r="E14" s="79"/>
      <c r="F14" s="79"/>
      <c r="G14" s="77" t="str">
        <f t="shared" si="5"/>
        <v xml:space="preserve"> </v>
      </c>
      <c r="H14" s="79"/>
      <c r="I14" s="79"/>
      <c r="J14" s="77" t="str">
        <f t="shared" si="6"/>
        <v xml:space="preserve"> </v>
      </c>
      <c r="K14" s="79"/>
      <c r="L14" s="79"/>
      <c r="M14" s="77" t="str">
        <f t="shared" si="7"/>
        <v xml:space="preserve"> </v>
      </c>
      <c r="N14" s="75"/>
      <c r="O14" s="76"/>
      <c r="P14" s="77" t="str">
        <f t="shared" si="8"/>
        <v/>
      </c>
      <c r="Q14" s="75"/>
      <c r="R14" s="76">
        <v>2</v>
      </c>
      <c r="S14" s="80">
        <f t="shared" si="9"/>
        <v>2</v>
      </c>
      <c r="T14" s="81">
        <f t="shared" si="1"/>
        <v>0</v>
      </c>
      <c r="U14" s="82">
        <f t="shared" si="12"/>
        <v>2</v>
      </c>
      <c r="V14" s="83">
        <f t="shared" si="10"/>
        <v>2</v>
      </c>
      <c r="W14" s="62">
        <f t="shared" si="2"/>
        <v>0</v>
      </c>
      <c r="X14" s="84">
        <f t="shared" si="3"/>
        <v>100</v>
      </c>
      <c r="Y14" s="52"/>
    </row>
    <row r="15" spans="1:25">
      <c r="A15" s="3" t="s">
        <v>76</v>
      </c>
      <c r="B15" s="98">
        <v>7</v>
      </c>
      <c r="C15" s="79">
        <v>24</v>
      </c>
      <c r="D15" s="99">
        <f>IF(SUM($B15:$C15)=0," ",SUM($B15:$C15))</f>
        <v>31</v>
      </c>
      <c r="E15" s="79">
        <v>3</v>
      </c>
      <c r="F15" s="79">
        <v>25</v>
      </c>
      <c r="G15" s="77">
        <f t="shared" si="5"/>
        <v>28</v>
      </c>
      <c r="H15" s="79">
        <v>7</v>
      </c>
      <c r="I15" s="79">
        <v>23</v>
      </c>
      <c r="J15" s="77">
        <f t="shared" si="6"/>
        <v>30</v>
      </c>
      <c r="K15" s="79">
        <v>7</v>
      </c>
      <c r="L15" s="79">
        <v>15</v>
      </c>
      <c r="M15" s="77">
        <f t="shared" si="7"/>
        <v>22</v>
      </c>
      <c r="N15" s="75">
        <v>10</v>
      </c>
      <c r="O15" s="76">
        <v>18</v>
      </c>
      <c r="P15" s="77">
        <f t="shared" si="8"/>
        <v>28</v>
      </c>
      <c r="Q15" s="75">
        <v>6</v>
      </c>
      <c r="R15" s="76">
        <v>23</v>
      </c>
      <c r="S15" s="80">
        <f>IF(SUM($Q15:$R15)=0,"",SUM($Q15:$R15))</f>
        <v>29</v>
      </c>
      <c r="T15" s="97">
        <f t="shared" si="1"/>
        <v>40</v>
      </c>
      <c r="U15" s="82">
        <f t="shared" si="12"/>
        <v>128</v>
      </c>
      <c r="V15" s="83">
        <f t="shared" si="10"/>
        <v>168</v>
      </c>
      <c r="W15" s="62">
        <f t="shared" si="2"/>
        <v>23.80952380952381</v>
      </c>
      <c r="X15" s="84">
        <f t="shared" si="3"/>
        <v>76.19047619047619</v>
      </c>
      <c r="Y15" s="52"/>
    </row>
    <row r="16" spans="1:25">
      <c r="A16" s="3" t="s">
        <v>77</v>
      </c>
      <c r="B16" s="98"/>
      <c r="C16" s="79"/>
      <c r="D16" s="99" t="str">
        <f t="shared" ref="D16:D80" si="14">IF(SUM($B16:$C16)=0," ",SUM($B16:$C16))</f>
        <v xml:space="preserve"> </v>
      </c>
      <c r="E16" s="79"/>
      <c r="F16" s="79">
        <v>2</v>
      </c>
      <c r="G16" s="77">
        <f t="shared" si="5"/>
        <v>2</v>
      </c>
      <c r="H16" s="79">
        <v>1</v>
      </c>
      <c r="I16" s="79"/>
      <c r="J16" s="77">
        <f t="shared" si="6"/>
        <v>1</v>
      </c>
      <c r="K16" s="79"/>
      <c r="L16" s="79"/>
      <c r="M16" s="77" t="str">
        <f t="shared" si="7"/>
        <v xml:space="preserve"> </v>
      </c>
      <c r="N16" s="75"/>
      <c r="O16" s="76">
        <v>1</v>
      </c>
      <c r="P16" s="77">
        <f t="shared" si="8"/>
        <v>1</v>
      </c>
      <c r="Q16" s="75"/>
      <c r="R16" s="76"/>
      <c r="S16" s="80" t="str">
        <f t="shared" ref="S16:S80" si="15">IF(SUM($Q16:$R16)=0,"",SUM($Q16:$R16))</f>
        <v/>
      </c>
      <c r="T16" s="86">
        <f t="shared" si="1"/>
        <v>1</v>
      </c>
      <c r="U16" s="82">
        <f t="shared" si="12"/>
        <v>3</v>
      </c>
      <c r="V16" s="83">
        <f t="shared" si="10"/>
        <v>4</v>
      </c>
      <c r="W16" s="62">
        <f t="shared" si="2"/>
        <v>25</v>
      </c>
      <c r="X16" s="84">
        <f t="shared" si="3"/>
        <v>75</v>
      </c>
      <c r="Y16" s="52"/>
    </row>
    <row r="17" spans="1:25">
      <c r="A17" s="4" t="s">
        <v>18</v>
      </c>
      <c r="B17" s="90">
        <f>IF(SUM(B$18:B$19)=0,"",SUM(B$18:B$19))</f>
        <v>43</v>
      </c>
      <c r="C17" s="88">
        <f>IF(SUM(C$18:C$19)=0,"",SUM(C$18:C$19))</f>
        <v>99</v>
      </c>
      <c r="D17" s="101">
        <f t="shared" si="14"/>
        <v>142</v>
      </c>
      <c r="E17" s="88">
        <f t="shared" ref="E17:R17" si="16">IF(SUM(E$18:E$19)=0,"",SUM(E$18:E$19))</f>
        <v>36</v>
      </c>
      <c r="F17" s="88">
        <f t="shared" si="16"/>
        <v>102</v>
      </c>
      <c r="G17" s="89">
        <f t="shared" si="5"/>
        <v>138</v>
      </c>
      <c r="H17" s="93">
        <f t="shared" si="16"/>
        <v>28</v>
      </c>
      <c r="I17" s="88">
        <f t="shared" si="16"/>
        <v>96</v>
      </c>
      <c r="J17" s="89">
        <f t="shared" si="6"/>
        <v>124</v>
      </c>
      <c r="K17" s="93">
        <f t="shared" si="16"/>
        <v>42</v>
      </c>
      <c r="L17" s="88">
        <f t="shared" si="16"/>
        <v>121</v>
      </c>
      <c r="M17" s="89">
        <f t="shared" si="7"/>
        <v>163</v>
      </c>
      <c r="N17" s="88" t="str">
        <f t="shared" si="16"/>
        <v/>
      </c>
      <c r="O17" s="88" t="str">
        <f t="shared" si="16"/>
        <v/>
      </c>
      <c r="P17" s="89" t="str">
        <f t="shared" si="8"/>
        <v/>
      </c>
      <c r="Q17" s="88" t="str">
        <f t="shared" si="16"/>
        <v/>
      </c>
      <c r="R17" s="88" t="str">
        <f t="shared" si="16"/>
        <v/>
      </c>
      <c r="S17" s="92" t="str">
        <f t="shared" si="15"/>
        <v/>
      </c>
      <c r="T17" s="100">
        <f t="shared" si="1"/>
        <v>149</v>
      </c>
      <c r="U17" s="94">
        <f t="shared" si="12"/>
        <v>418</v>
      </c>
      <c r="V17" s="95">
        <f t="shared" si="10"/>
        <v>567</v>
      </c>
      <c r="W17" s="63">
        <f t="shared" si="2"/>
        <v>26.278659611992946</v>
      </c>
      <c r="X17" s="96">
        <f t="shared" si="3"/>
        <v>73.72134038800705</v>
      </c>
      <c r="Y17" s="52"/>
    </row>
    <row r="18" spans="1:25">
      <c r="A18" s="3" t="s">
        <v>78</v>
      </c>
      <c r="B18" s="98">
        <v>28</v>
      </c>
      <c r="C18" s="79">
        <v>69</v>
      </c>
      <c r="D18" s="99">
        <f t="shared" si="14"/>
        <v>97</v>
      </c>
      <c r="E18" s="79">
        <v>28</v>
      </c>
      <c r="F18" s="79">
        <v>69</v>
      </c>
      <c r="G18" s="77">
        <f t="shared" si="5"/>
        <v>97</v>
      </c>
      <c r="H18" s="79">
        <v>17</v>
      </c>
      <c r="I18" s="79">
        <v>62</v>
      </c>
      <c r="J18" s="77">
        <f t="shared" si="6"/>
        <v>79</v>
      </c>
      <c r="K18" s="79">
        <v>28</v>
      </c>
      <c r="L18" s="79">
        <v>87</v>
      </c>
      <c r="M18" s="77">
        <f t="shared" si="7"/>
        <v>115</v>
      </c>
      <c r="N18" s="75"/>
      <c r="O18" s="76"/>
      <c r="P18" s="77" t="str">
        <f t="shared" si="8"/>
        <v/>
      </c>
      <c r="Q18" s="75"/>
      <c r="R18" s="76"/>
      <c r="S18" s="80" t="str">
        <f t="shared" si="15"/>
        <v/>
      </c>
      <c r="T18" s="86">
        <f t="shared" si="1"/>
        <v>101</v>
      </c>
      <c r="U18" s="82">
        <f t="shared" si="12"/>
        <v>287</v>
      </c>
      <c r="V18" s="83">
        <f t="shared" si="10"/>
        <v>388</v>
      </c>
      <c r="W18" s="62">
        <f t="shared" si="2"/>
        <v>26.030927835051546</v>
      </c>
      <c r="X18" s="84">
        <f t="shared" si="3"/>
        <v>73.969072164948457</v>
      </c>
      <c r="Y18" s="52"/>
    </row>
    <row r="19" spans="1:25">
      <c r="A19" s="3" t="s">
        <v>79</v>
      </c>
      <c r="B19" s="98">
        <v>15</v>
      </c>
      <c r="C19" s="79">
        <v>30</v>
      </c>
      <c r="D19" s="99">
        <f t="shared" si="14"/>
        <v>45</v>
      </c>
      <c r="E19" s="79">
        <v>8</v>
      </c>
      <c r="F19" s="79">
        <v>33</v>
      </c>
      <c r="G19" s="77">
        <f t="shared" si="5"/>
        <v>41</v>
      </c>
      <c r="H19" s="79">
        <v>11</v>
      </c>
      <c r="I19" s="79">
        <v>34</v>
      </c>
      <c r="J19" s="77">
        <f t="shared" si="6"/>
        <v>45</v>
      </c>
      <c r="K19" s="79">
        <v>14</v>
      </c>
      <c r="L19" s="79">
        <v>34</v>
      </c>
      <c r="M19" s="77">
        <f t="shared" si="7"/>
        <v>48</v>
      </c>
      <c r="N19" s="75"/>
      <c r="O19" s="76"/>
      <c r="P19" s="77" t="str">
        <f t="shared" si="8"/>
        <v/>
      </c>
      <c r="Q19" s="75"/>
      <c r="R19" s="76"/>
      <c r="S19" s="80" t="str">
        <f t="shared" si="15"/>
        <v/>
      </c>
      <c r="T19" s="86">
        <f>SUM($B19,$E19,$H19,$K19,$N19,$Q19)</f>
        <v>48</v>
      </c>
      <c r="U19" s="82">
        <f t="shared" si="12"/>
        <v>131</v>
      </c>
      <c r="V19" s="83">
        <f t="shared" si="10"/>
        <v>179</v>
      </c>
      <c r="W19" s="62">
        <f t="shared" si="2"/>
        <v>26.815642458100559</v>
      </c>
      <c r="X19" s="84">
        <f t="shared" si="3"/>
        <v>73.184357541899445</v>
      </c>
      <c r="Y19" s="52"/>
    </row>
    <row r="20" spans="1:25">
      <c r="A20" s="4" t="s">
        <v>24</v>
      </c>
      <c r="B20" s="87">
        <f>IF(SUM(B$21:B$22)=0,"",SUM(B$21:B$22))</f>
        <v>236</v>
      </c>
      <c r="C20" s="93">
        <f>IF(SUM(C$21:C$22)=0,"",SUM(C$21:C$22))</f>
        <v>104</v>
      </c>
      <c r="D20" s="102">
        <f>IF(SUM($B20:$C20)=0," ",SUM($B20:$C20))</f>
        <v>340</v>
      </c>
      <c r="E20" s="93">
        <f t="shared" ref="E20:R20" si="17">IF(SUM(E$21:E$22)=0,"",SUM(E$21:E$22))</f>
        <v>180</v>
      </c>
      <c r="F20" s="93">
        <f t="shared" si="17"/>
        <v>101</v>
      </c>
      <c r="G20" s="103">
        <f t="shared" si="5"/>
        <v>281</v>
      </c>
      <c r="H20" s="93">
        <f t="shared" si="17"/>
        <v>158</v>
      </c>
      <c r="I20" s="93">
        <f t="shared" si="17"/>
        <v>89</v>
      </c>
      <c r="J20" s="103">
        <f t="shared" si="6"/>
        <v>247</v>
      </c>
      <c r="K20" s="93">
        <f t="shared" si="17"/>
        <v>166</v>
      </c>
      <c r="L20" s="93">
        <f t="shared" si="17"/>
        <v>97</v>
      </c>
      <c r="M20" s="103">
        <f>IF(SUM($K20:$L20)=0," ",SUM($K20:$L20))</f>
        <v>263</v>
      </c>
      <c r="N20" s="93" t="str">
        <f t="shared" si="17"/>
        <v/>
      </c>
      <c r="O20" s="93" t="str">
        <f t="shared" si="17"/>
        <v/>
      </c>
      <c r="P20" s="103" t="str">
        <f t="shared" si="8"/>
        <v/>
      </c>
      <c r="Q20" s="93" t="str">
        <f t="shared" si="17"/>
        <v/>
      </c>
      <c r="R20" s="93" t="str">
        <f t="shared" si="17"/>
        <v/>
      </c>
      <c r="S20" s="104" t="str">
        <f t="shared" si="15"/>
        <v/>
      </c>
      <c r="T20" s="93">
        <f t="shared" si="1"/>
        <v>740</v>
      </c>
      <c r="U20" s="94">
        <f t="shared" si="12"/>
        <v>391</v>
      </c>
      <c r="V20" s="95">
        <f t="shared" si="10"/>
        <v>1131</v>
      </c>
      <c r="W20" s="63">
        <f t="shared" si="2"/>
        <v>65.428824049513707</v>
      </c>
      <c r="X20" s="96">
        <f t="shared" si="3"/>
        <v>34.571175950486293</v>
      </c>
      <c r="Y20" s="52"/>
    </row>
    <row r="21" spans="1:25">
      <c r="A21" s="3" t="s">
        <v>80</v>
      </c>
      <c r="B21" s="75">
        <v>158</v>
      </c>
      <c r="C21" s="76">
        <v>69</v>
      </c>
      <c r="D21" s="99">
        <f>IF(SUM($B21:$C21)=0," ",SUM($B21:$C21))</f>
        <v>227</v>
      </c>
      <c r="E21" s="78">
        <v>122</v>
      </c>
      <c r="F21" s="76">
        <v>70</v>
      </c>
      <c r="G21" s="77">
        <f t="shared" si="5"/>
        <v>192</v>
      </c>
      <c r="H21" s="78">
        <v>106</v>
      </c>
      <c r="I21" s="76">
        <v>60</v>
      </c>
      <c r="J21" s="77">
        <f t="shared" si="6"/>
        <v>166</v>
      </c>
      <c r="K21" s="78">
        <v>138</v>
      </c>
      <c r="L21" s="76">
        <v>67</v>
      </c>
      <c r="M21" s="77">
        <f t="shared" ref="M21:M85" si="18">IF(SUM($K21:$L21)=0," ",SUM($K21:$L21))</f>
        <v>205</v>
      </c>
      <c r="N21" s="75"/>
      <c r="O21" s="76"/>
      <c r="P21" s="77" t="str">
        <f t="shared" si="8"/>
        <v/>
      </c>
      <c r="Q21" s="75"/>
      <c r="R21" s="76"/>
      <c r="S21" s="80" t="str">
        <f t="shared" si="15"/>
        <v/>
      </c>
      <c r="T21" s="97">
        <f t="shared" si="1"/>
        <v>524</v>
      </c>
      <c r="U21" s="82">
        <f t="shared" si="12"/>
        <v>266</v>
      </c>
      <c r="V21" s="83">
        <f t="shared" si="10"/>
        <v>790</v>
      </c>
      <c r="W21" s="62">
        <f t="shared" si="2"/>
        <v>66.329113924050631</v>
      </c>
      <c r="X21" s="84">
        <f t="shared" si="3"/>
        <v>33.670886075949369</v>
      </c>
      <c r="Y21" s="52"/>
    </row>
    <row r="22" spans="1:25">
      <c r="A22" s="3" t="s">
        <v>81</v>
      </c>
      <c r="B22" s="75">
        <v>78</v>
      </c>
      <c r="C22" s="76">
        <v>35</v>
      </c>
      <c r="D22" s="99">
        <f t="shared" si="14"/>
        <v>113</v>
      </c>
      <c r="E22" s="78">
        <v>58</v>
      </c>
      <c r="F22" s="76">
        <v>31</v>
      </c>
      <c r="G22" s="77">
        <f t="shared" si="5"/>
        <v>89</v>
      </c>
      <c r="H22" s="78">
        <v>52</v>
      </c>
      <c r="I22" s="76">
        <v>29</v>
      </c>
      <c r="J22" s="77">
        <f t="shared" si="6"/>
        <v>81</v>
      </c>
      <c r="K22" s="78">
        <v>28</v>
      </c>
      <c r="L22" s="76">
        <v>30</v>
      </c>
      <c r="M22" s="77">
        <f t="shared" si="18"/>
        <v>58</v>
      </c>
      <c r="N22" s="98"/>
      <c r="O22" s="79"/>
      <c r="P22" s="77" t="str">
        <f t="shared" si="8"/>
        <v/>
      </c>
      <c r="Q22" s="98"/>
      <c r="R22" s="79"/>
      <c r="S22" s="80" t="str">
        <f t="shared" si="15"/>
        <v/>
      </c>
      <c r="T22" s="86">
        <f t="shared" si="1"/>
        <v>216</v>
      </c>
      <c r="U22" s="82">
        <f t="shared" si="12"/>
        <v>125</v>
      </c>
      <c r="V22" s="83">
        <f t="shared" si="10"/>
        <v>341</v>
      </c>
      <c r="W22" s="62">
        <f t="shared" si="2"/>
        <v>63.343108504398828</v>
      </c>
      <c r="X22" s="84">
        <f t="shared" si="3"/>
        <v>36.656891495601172</v>
      </c>
      <c r="Y22" s="52"/>
    </row>
    <row r="23" spans="1:25">
      <c r="A23" s="4" t="s">
        <v>17</v>
      </c>
      <c r="B23" s="87">
        <f>IF(B24=0,"",B24)</f>
        <v>34</v>
      </c>
      <c r="C23" s="93">
        <f t="shared" ref="C23:R23" si="19">IF(C24=0,"",C24)</f>
        <v>284</v>
      </c>
      <c r="D23" s="101">
        <f t="shared" si="14"/>
        <v>318</v>
      </c>
      <c r="E23" s="87">
        <f t="shared" si="19"/>
        <v>28</v>
      </c>
      <c r="F23" s="93">
        <f t="shared" si="19"/>
        <v>278</v>
      </c>
      <c r="G23" s="89">
        <f t="shared" si="5"/>
        <v>306</v>
      </c>
      <c r="H23" s="93">
        <f t="shared" si="19"/>
        <v>31</v>
      </c>
      <c r="I23" s="93">
        <f t="shared" si="19"/>
        <v>260</v>
      </c>
      <c r="J23" s="89">
        <f t="shared" si="6"/>
        <v>291</v>
      </c>
      <c r="K23" s="93">
        <f t="shared" si="19"/>
        <v>26</v>
      </c>
      <c r="L23" s="93">
        <f t="shared" si="19"/>
        <v>343</v>
      </c>
      <c r="M23" s="89">
        <f t="shared" si="18"/>
        <v>369</v>
      </c>
      <c r="N23" s="87" t="str">
        <f t="shared" si="19"/>
        <v/>
      </c>
      <c r="O23" s="88" t="str">
        <f t="shared" si="19"/>
        <v/>
      </c>
      <c r="P23" s="89" t="str">
        <f t="shared" si="8"/>
        <v/>
      </c>
      <c r="Q23" s="87" t="str">
        <f t="shared" si="19"/>
        <v/>
      </c>
      <c r="R23" s="88" t="str">
        <f t="shared" si="19"/>
        <v/>
      </c>
      <c r="S23" s="92" t="str">
        <f t="shared" si="15"/>
        <v/>
      </c>
      <c r="T23" s="100">
        <f t="shared" si="1"/>
        <v>119</v>
      </c>
      <c r="U23" s="94">
        <f t="shared" si="12"/>
        <v>1165</v>
      </c>
      <c r="V23" s="95">
        <f t="shared" si="10"/>
        <v>1284</v>
      </c>
      <c r="W23" s="63">
        <f t="shared" si="2"/>
        <v>9.2679127725856691</v>
      </c>
      <c r="X23" s="96">
        <f t="shared" si="3"/>
        <v>90.732087227414326</v>
      </c>
      <c r="Y23" s="52"/>
    </row>
    <row r="24" spans="1:25">
      <c r="A24" s="3" t="s">
        <v>82</v>
      </c>
      <c r="B24" s="75">
        <v>34</v>
      </c>
      <c r="C24" s="76">
        <v>284</v>
      </c>
      <c r="D24" s="99">
        <f t="shared" si="14"/>
        <v>318</v>
      </c>
      <c r="E24" s="78">
        <v>28</v>
      </c>
      <c r="F24" s="76">
        <v>278</v>
      </c>
      <c r="G24" s="77">
        <f t="shared" si="5"/>
        <v>306</v>
      </c>
      <c r="H24" s="78">
        <v>31</v>
      </c>
      <c r="I24" s="76">
        <v>260</v>
      </c>
      <c r="J24" s="77">
        <f t="shared" si="6"/>
        <v>291</v>
      </c>
      <c r="K24" s="78">
        <v>26</v>
      </c>
      <c r="L24" s="76">
        <v>343</v>
      </c>
      <c r="M24" s="77">
        <f t="shared" si="18"/>
        <v>369</v>
      </c>
      <c r="N24" s="98"/>
      <c r="O24" s="79"/>
      <c r="P24" s="77" t="str">
        <f t="shared" si="8"/>
        <v/>
      </c>
      <c r="Q24" s="98"/>
      <c r="R24" s="79"/>
      <c r="S24" s="80" t="str">
        <f t="shared" si="15"/>
        <v/>
      </c>
      <c r="T24" s="86">
        <f t="shared" si="1"/>
        <v>119</v>
      </c>
      <c r="U24" s="82">
        <f t="shared" si="12"/>
        <v>1165</v>
      </c>
      <c r="V24" s="83">
        <f t="shared" si="10"/>
        <v>1284</v>
      </c>
      <c r="W24" s="62">
        <f t="shared" si="2"/>
        <v>9.2679127725856691</v>
      </c>
      <c r="X24" s="84">
        <f t="shared" si="3"/>
        <v>90.732087227414326</v>
      </c>
      <c r="Y24" s="52"/>
    </row>
    <row r="25" spans="1:25">
      <c r="A25" s="4" t="s">
        <v>12</v>
      </c>
      <c r="B25" s="90">
        <f>IF(SUM(B$26:B$34)=0,"",SUM(B$26:B$34))</f>
        <v>125</v>
      </c>
      <c r="C25" s="88">
        <f>IF(SUM(C$26:C$34)=0,"",SUM(C$26:C$34))</f>
        <v>346</v>
      </c>
      <c r="D25" s="101">
        <f>IF(SUM($B25:$C25)=0," ",SUM($B25:$C25))</f>
        <v>471</v>
      </c>
      <c r="E25" s="88">
        <f>IF(SUM(E$26:E$34)=0,"",SUM(E$26:E$34))</f>
        <v>139</v>
      </c>
      <c r="F25" s="88">
        <f>IF(SUM(F$26:F$34)=0,"",SUM(F$26:F$34))</f>
        <v>415</v>
      </c>
      <c r="G25" s="89">
        <f>IF(SUM($E25:$F25)=0," ",SUM($E25:$F25))</f>
        <v>554</v>
      </c>
      <c r="H25" s="93">
        <f>IF(SUM(H$26:H$34)=0,"",SUM(H$26:H$34))</f>
        <v>152</v>
      </c>
      <c r="I25" s="88">
        <f>IF(SUM(I$26:I$34)=0,"",SUM(I$26:I$34))</f>
        <v>368</v>
      </c>
      <c r="J25" s="89">
        <f>IF(SUM($H25:$I25)=0," ",SUM($H25:$I25))</f>
        <v>520</v>
      </c>
      <c r="K25" s="93">
        <f>IF(SUM(K$26:K$34)=0,"",SUM(K$26:K$34))</f>
        <v>151</v>
      </c>
      <c r="L25" s="88">
        <f>IF(SUM(L$26:L$34)=0,"",SUM(L$26:L$34))</f>
        <v>375</v>
      </c>
      <c r="M25" s="89">
        <f>IF(SUM($K25:$L25)=0," ",SUM($K25:$L25))</f>
        <v>526</v>
      </c>
      <c r="N25" s="88">
        <f>IF(SUM(N$26:N$34)=0,"",SUM(N$26:N$34))</f>
        <v>85</v>
      </c>
      <c r="O25" s="88">
        <f>IF(SUM(O$26:O$34)=0,"",SUM(O$26:O$34))</f>
        <v>96</v>
      </c>
      <c r="P25" s="89">
        <f>IF(SUM($N25:$O25)=0,"",SUM($N25:$O25))</f>
        <v>181</v>
      </c>
      <c r="Q25" s="88">
        <f>IF(SUM(Q$26:Q$34)=0,"",SUM(Q$26:Q$34))</f>
        <v>97</v>
      </c>
      <c r="R25" s="88">
        <f>IF(SUM(R$26:R$34)=0,"",SUM(R$26:R$34))</f>
        <v>115</v>
      </c>
      <c r="S25" s="92">
        <f>IF(SUM($Q25:$R25)=0,"",SUM($Q25:$R25))</f>
        <v>212</v>
      </c>
      <c r="T25" s="100">
        <f>SUM($B25,$E25,$H25,$K25,$N25,$Q25)</f>
        <v>749</v>
      </c>
      <c r="U25" s="94">
        <f>SUM($C25,$F25,$I25,L25,$O25,$R25)</f>
        <v>1715</v>
      </c>
      <c r="V25" s="95">
        <f>$T25+$U25</f>
        <v>2464</v>
      </c>
      <c r="W25" s="63">
        <f t="shared" si="2"/>
        <v>30.397727272727273</v>
      </c>
      <c r="X25" s="96">
        <f t="shared" si="3"/>
        <v>69.602272727272734</v>
      </c>
      <c r="Y25" s="52"/>
    </row>
    <row r="26" spans="1:25">
      <c r="A26" s="3" t="s">
        <v>172</v>
      </c>
      <c r="B26" s="75">
        <v>11</v>
      </c>
      <c r="C26" s="76">
        <v>25</v>
      </c>
      <c r="D26" s="99">
        <f t="shared" si="14"/>
        <v>36</v>
      </c>
      <c r="E26" s="78"/>
      <c r="F26" s="76"/>
      <c r="G26" s="77" t="str">
        <f t="shared" si="5"/>
        <v xml:space="preserve"> </v>
      </c>
      <c r="H26" s="78"/>
      <c r="I26" s="76"/>
      <c r="J26" s="77" t="str">
        <f t="shared" si="6"/>
        <v xml:space="preserve"> </v>
      </c>
      <c r="K26" s="78"/>
      <c r="L26" s="76"/>
      <c r="M26" s="77" t="str">
        <f t="shared" si="18"/>
        <v xml:space="preserve"> </v>
      </c>
      <c r="N26" s="75"/>
      <c r="O26" s="76"/>
      <c r="P26" s="77" t="str">
        <f t="shared" si="8"/>
        <v/>
      </c>
      <c r="Q26" s="75"/>
      <c r="R26" s="76"/>
      <c r="S26" s="80" t="str">
        <f t="shared" si="15"/>
        <v/>
      </c>
      <c r="T26" s="86">
        <f t="shared" si="1"/>
        <v>11</v>
      </c>
      <c r="U26" s="82">
        <f t="shared" ref="U26" si="20">SUM($C26,$F26,$I26,L26,$O26,$R26)</f>
        <v>25</v>
      </c>
      <c r="V26" s="83">
        <f t="shared" si="10"/>
        <v>36</v>
      </c>
      <c r="W26" s="62">
        <f t="shared" si="2"/>
        <v>30.555555555555557</v>
      </c>
      <c r="X26" s="84">
        <f t="shared" si="3"/>
        <v>69.444444444444443</v>
      </c>
      <c r="Y26" s="52"/>
    </row>
    <row r="27" spans="1:25">
      <c r="A27" s="3" t="s">
        <v>82</v>
      </c>
      <c r="B27" s="75">
        <v>20</v>
      </c>
      <c r="C27" s="76">
        <v>213</v>
      </c>
      <c r="D27" s="99">
        <f>IF(SUM($B27:$C27)=0," ",SUM($B27:$C27))</f>
        <v>233</v>
      </c>
      <c r="E27" s="78">
        <v>16</v>
      </c>
      <c r="F27" s="76">
        <v>210</v>
      </c>
      <c r="G27" s="77">
        <f t="shared" si="5"/>
        <v>226</v>
      </c>
      <c r="H27" s="78">
        <v>19</v>
      </c>
      <c r="I27" s="76">
        <v>222</v>
      </c>
      <c r="J27" s="77">
        <f t="shared" si="6"/>
        <v>241</v>
      </c>
      <c r="K27" s="78">
        <v>19</v>
      </c>
      <c r="L27" s="76">
        <v>184</v>
      </c>
      <c r="M27" s="77">
        <f t="shared" si="18"/>
        <v>203</v>
      </c>
      <c r="N27" s="75"/>
      <c r="O27" s="76"/>
      <c r="P27" s="77" t="str">
        <f t="shared" si="8"/>
        <v/>
      </c>
      <c r="Q27" s="75"/>
      <c r="R27" s="76"/>
      <c r="S27" s="80" t="str">
        <f t="shared" si="15"/>
        <v/>
      </c>
      <c r="T27" s="86">
        <f t="shared" si="1"/>
        <v>74</v>
      </c>
      <c r="U27" s="82">
        <f t="shared" si="12"/>
        <v>829</v>
      </c>
      <c r="V27" s="83">
        <f t="shared" si="10"/>
        <v>903</v>
      </c>
      <c r="W27" s="62">
        <f t="shared" si="2"/>
        <v>8.1949058693244741</v>
      </c>
      <c r="X27" s="84">
        <f t="shared" si="3"/>
        <v>91.805094130675528</v>
      </c>
      <c r="Y27" s="52"/>
    </row>
    <row r="28" spans="1:25">
      <c r="A28" s="3" t="s">
        <v>83</v>
      </c>
      <c r="B28" s="75"/>
      <c r="C28" s="76"/>
      <c r="D28" s="99" t="str">
        <f t="shared" si="14"/>
        <v xml:space="preserve"> </v>
      </c>
      <c r="E28" s="78"/>
      <c r="F28" s="76"/>
      <c r="G28" s="77" t="str">
        <f t="shared" si="5"/>
        <v xml:space="preserve"> </v>
      </c>
      <c r="H28" s="78">
        <v>4</v>
      </c>
      <c r="I28" s="76">
        <v>18</v>
      </c>
      <c r="J28" s="77">
        <f t="shared" si="6"/>
        <v>22</v>
      </c>
      <c r="K28" s="78">
        <v>2</v>
      </c>
      <c r="L28" s="76">
        <v>10</v>
      </c>
      <c r="M28" s="77">
        <f t="shared" si="18"/>
        <v>12</v>
      </c>
      <c r="N28" s="75"/>
      <c r="O28" s="76"/>
      <c r="P28" s="77" t="str">
        <f t="shared" si="8"/>
        <v/>
      </c>
      <c r="Q28" s="75"/>
      <c r="R28" s="76"/>
      <c r="S28" s="80" t="str">
        <f t="shared" si="15"/>
        <v/>
      </c>
      <c r="T28" s="86">
        <f t="shared" si="1"/>
        <v>6</v>
      </c>
      <c r="U28" s="82">
        <f t="shared" si="12"/>
        <v>28</v>
      </c>
      <c r="V28" s="83">
        <f t="shared" si="10"/>
        <v>34</v>
      </c>
      <c r="W28" s="62">
        <f t="shared" si="2"/>
        <v>17.647058823529413</v>
      </c>
      <c r="X28" s="84">
        <f t="shared" si="3"/>
        <v>82.352941176470594</v>
      </c>
      <c r="Y28" s="52"/>
    </row>
    <row r="29" spans="1:25">
      <c r="A29" s="3" t="s">
        <v>84</v>
      </c>
      <c r="B29" s="75">
        <v>86</v>
      </c>
      <c r="C29" s="76">
        <v>81</v>
      </c>
      <c r="D29" s="99">
        <f t="shared" si="14"/>
        <v>167</v>
      </c>
      <c r="E29" s="78">
        <v>78</v>
      </c>
      <c r="F29" s="76">
        <v>87</v>
      </c>
      <c r="G29" s="77">
        <f t="shared" si="5"/>
        <v>165</v>
      </c>
      <c r="H29" s="78">
        <v>113</v>
      </c>
      <c r="I29" s="76">
        <v>91</v>
      </c>
      <c r="J29" s="77">
        <f t="shared" si="6"/>
        <v>204</v>
      </c>
      <c r="K29" s="78">
        <v>91</v>
      </c>
      <c r="L29" s="76">
        <v>71</v>
      </c>
      <c r="M29" s="77">
        <f t="shared" si="18"/>
        <v>162</v>
      </c>
      <c r="N29" s="75">
        <v>68</v>
      </c>
      <c r="O29" s="76">
        <v>80</v>
      </c>
      <c r="P29" s="77">
        <f t="shared" si="8"/>
        <v>148</v>
      </c>
      <c r="Q29" s="75">
        <v>83</v>
      </c>
      <c r="R29" s="76">
        <v>98</v>
      </c>
      <c r="S29" s="80">
        <f t="shared" si="15"/>
        <v>181</v>
      </c>
      <c r="T29" s="86">
        <f t="shared" si="1"/>
        <v>519</v>
      </c>
      <c r="U29" s="82">
        <f t="shared" si="12"/>
        <v>508</v>
      </c>
      <c r="V29" s="83">
        <f>$T29+$U29</f>
        <v>1027</v>
      </c>
      <c r="W29" s="62">
        <f t="shared" si="2"/>
        <v>50.535540408958127</v>
      </c>
      <c r="X29" s="84">
        <f t="shared" si="3"/>
        <v>49.464459591041873</v>
      </c>
      <c r="Y29" s="52"/>
    </row>
    <row r="30" spans="1:25">
      <c r="A30" s="3" t="s">
        <v>181</v>
      </c>
      <c r="B30" s="75"/>
      <c r="C30" s="76"/>
      <c r="D30" s="99" t="s">
        <v>182</v>
      </c>
      <c r="E30" s="78">
        <v>1</v>
      </c>
      <c r="F30" s="76"/>
      <c r="G30" s="77">
        <f>IF(SUM($E30:$F30)=0," ",SUM($E30:$F30))</f>
        <v>1</v>
      </c>
      <c r="H30" s="78"/>
      <c r="I30" s="76"/>
      <c r="J30" s="77" t="s">
        <v>182</v>
      </c>
      <c r="K30" s="78">
        <v>12</v>
      </c>
      <c r="L30" s="76">
        <v>19</v>
      </c>
      <c r="M30" s="77">
        <f t="shared" si="18"/>
        <v>31</v>
      </c>
      <c r="N30" s="75">
        <v>17</v>
      </c>
      <c r="O30" s="76">
        <v>16</v>
      </c>
      <c r="P30" s="77">
        <f t="shared" si="8"/>
        <v>33</v>
      </c>
      <c r="Q30" s="75">
        <v>14</v>
      </c>
      <c r="R30" s="76">
        <v>17</v>
      </c>
      <c r="S30" s="80">
        <f>IF(SUM($Q30:$R30)=0,"",SUM($Q30:$R30))</f>
        <v>31</v>
      </c>
      <c r="T30" s="86">
        <f>SUM($B30,$E30,$H30,$K30,$N30,$Q30)</f>
        <v>44</v>
      </c>
      <c r="U30" s="82">
        <f>SUM($C30,$F30,$I30,L30,$O30,$R30)</f>
        <v>52</v>
      </c>
      <c r="V30" s="83">
        <f>$T30+$U30</f>
        <v>96</v>
      </c>
      <c r="W30" s="62">
        <f t="shared" si="2"/>
        <v>45.833333333333336</v>
      </c>
      <c r="X30" s="84">
        <f t="shared" si="3"/>
        <v>54.166666666666664</v>
      </c>
      <c r="Y30" s="52"/>
    </row>
    <row r="31" spans="1:25">
      <c r="A31" s="3" t="s">
        <v>85</v>
      </c>
      <c r="B31" s="75">
        <v>8</v>
      </c>
      <c r="C31" s="76">
        <v>27</v>
      </c>
      <c r="D31" s="99">
        <f t="shared" si="14"/>
        <v>35</v>
      </c>
      <c r="E31" s="78">
        <v>4</v>
      </c>
      <c r="F31" s="76">
        <v>23</v>
      </c>
      <c r="G31" s="77">
        <f t="shared" si="5"/>
        <v>27</v>
      </c>
      <c r="H31" s="78">
        <v>2</v>
      </c>
      <c r="I31" s="76">
        <v>14</v>
      </c>
      <c r="J31" s="77">
        <f t="shared" si="6"/>
        <v>16</v>
      </c>
      <c r="K31" s="78">
        <v>5</v>
      </c>
      <c r="L31" s="76">
        <v>23</v>
      </c>
      <c r="M31" s="77">
        <f t="shared" si="18"/>
        <v>28</v>
      </c>
      <c r="N31" s="75"/>
      <c r="O31" s="76"/>
      <c r="P31" s="77" t="str">
        <f t="shared" si="8"/>
        <v/>
      </c>
      <c r="Q31" s="75"/>
      <c r="R31" s="76"/>
      <c r="S31" s="80" t="str">
        <f t="shared" si="15"/>
        <v/>
      </c>
      <c r="T31" s="86">
        <f>SUM($B31,$E31,$H31,$K31,$N31,$Q31)</f>
        <v>19</v>
      </c>
      <c r="U31" s="82">
        <f t="shared" si="12"/>
        <v>87</v>
      </c>
      <c r="V31" s="83">
        <f t="shared" si="10"/>
        <v>106</v>
      </c>
      <c r="W31" s="62">
        <f t="shared" si="2"/>
        <v>17.924528301886792</v>
      </c>
      <c r="X31" s="84">
        <f t="shared" si="3"/>
        <v>82.075471698113205</v>
      </c>
      <c r="Y31" s="52"/>
    </row>
    <row r="32" spans="1:25">
      <c r="A32" s="3" t="s">
        <v>86</v>
      </c>
      <c r="B32" s="75"/>
      <c r="C32" s="76"/>
      <c r="D32" s="99" t="str">
        <f t="shared" si="14"/>
        <v xml:space="preserve"> </v>
      </c>
      <c r="E32" s="78">
        <v>14</v>
      </c>
      <c r="F32" s="76">
        <v>27</v>
      </c>
      <c r="G32" s="77">
        <f t="shared" si="5"/>
        <v>41</v>
      </c>
      <c r="H32" s="78">
        <v>14</v>
      </c>
      <c r="I32" s="76">
        <v>23</v>
      </c>
      <c r="J32" s="77">
        <f t="shared" si="6"/>
        <v>37</v>
      </c>
      <c r="K32" s="78">
        <v>9</v>
      </c>
      <c r="L32" s="76">
        <v>27</v>
      </c>
      <c r="M32" s="77">
        <f t="shared" si="18"/>
        <v>36</v>
      </c>
      <c r="N32" s="75"/>
      <c r="O32" s="76"/>
      <c r="P32" s="77" t="str">
        <f t="shared" si="8"/>
        <v/>
      </c>
      <c r="Q32" s="75"/>
      <c r="R32" s="76"/>
      <c r="S32" s="80" t="str">
        <f t="shared" si="15"/>
        <v/>
      </c>
      <c r="T32" s="86">
        <f t="shared" si="1"/>
        <v>37</v>
      </c>
      <c r="U32" s="82">
        <f t="shared" si="12"/>
        <v>77</v>
      </c>
      <c r="V32" s="83">
        <f t="shared" si="10"/>
        <v>114</v>
      </c>
      <c r="W32" s="62">
        <f t="shared" si="2"/>
        <v>32.456140350877192</v>
      </c>
      <c r="X32" s="84">
        <f t="shared" si="3"/>
        <v>67.543859649122808</v>
      </c>
      <c r="Y32" s="52"/>
    </row>
    <row r="33" spans="1:25">
      <c r="A33" s="3" t="s">
        <v>170</v>
      </c>
      <c r="B33" s="75"/>
      <c r="C33" s="76"/>
      <c r="D33" s="99" t="str">
        <f t="shared" si="14"/>
        <v xml:space="preserve"> </v>
      </c>
      <c r="E33" s="78">
        <v>10</v>
      </c>
      <c r="F33" s="76">
        <v>27</v>
      </c>
      <c r="G33" s="77">
        <f t="shared" si="5"/>
        <v>37</v>
      </c>
      <c r="H33" s="78"/>
      <c r="I33" s="76"/>
      <c r="J33" s="77" t="str">
        <f t="shared" si="6"/>
        <v xml:space="preserve"> </v>
      </c>
      <c r="K33" s="78">
        <v>7</v>
      </c>
      <c r="L33" s="76">
        <v>15</v>
      </c>
      <c r="M33" s="77">
        <f t="shared" si="18"/>
        <v>22</v>
      </c>
      <c r="N33" s="75"/>
      <c r="O33" s="76"/>
      <c r="P33" s="77" t="str">
        <f t="shared" si="8"/>
        <v/>
      </c>
      <c r="Q33" s="75"/>
      <c r="R33" s="76"/>
      <c r="S33" s="80" t="str">
        <f t="shared" si="15"/>
        <v/>
      </c>
      <c r="T33" s="86">
        <f t="shared" si="1"/>
        <v>17</v>
      </c>
      <c r="U33" s="82">
        <f t="shared" si="12"/>
        <v>42</v>
      </c>
      <c r="V33" s="83">
        <f t="shared" si="10"/>
        <v>59</v>
      </c>
      <c r="W33" s="62">
        <f t="shared" si="2"/>
        <v>28.8135593220339</v>
      </c>
      <c r="X33" s="84">
        <f t="shared" si="3"/>
        <v>71.186440677966104</v>
      </c>
      <c r="Y33" s="52"/>
    </row>
    <row r="34" spans="1:25">
      <c r="A34" s="3" t="s">
        <v>159</v>
      </c>
      <c r="B34" s="75"/>
      <c r="C34" s="76"/>
      <c r="D34" s="99" t="str">
        <f t="shared" si="14"/>
        <v xml:space="preserve"> </v>
      </c>
      <c r="E34" s="79">
        <v>16</v>
      </c>
      <c r="F34" s="76">
        <v>41</v>
      </c>
      <c r="G34" s="77">
        <f t="shared" si="5"/>
        <v>57</v>
      </c>
      <c r="H34" s="78"/>
      <c r="I34" s="76"/>
      <c r="J34" s="77" t="str">
        <f t="shared" si="6"/>
        <v xml:space="preserve"> </v>
      </c>
      <c r="K34" s="78">
        <v>6</v>
      </c>
      <c r="L34" s="76">
        <v>26</v>
      </c>
      <c r="M34" s="77">
        <f t="shared" si="18"/>
        <v>32</v>
      </c>
      <c r="N34" s="75"/>
      <c r="O34" s="76"/>
      <c r="P34" s="77" t="str">
        <f t="shared" si="8"/>
        <v/>
      </c>
      <c r="Q34" s="75"/>
      <c r="R34" s="76"/>
      <c r="S34" s="80" t="str">
        <f t="shared" si="15"/>
        <v/>
      </c>
      <c r="T34" s="86">
        <f t="shared" si="1"/>
        <v>22</v>
      </c>
      <c r="U34" s="82">
        <f t="shared" si="12"/>
        <v>67</v>
      </c>
      <c r="V34" s="83">
        <f t="shared" si="10"/>
        <v>89</v>
      </c>
      <c r="W34" s="62">
        <f t="shared" si="2"/>
        <v>24.719101123595507</v>
      </c>
      <c r="X34" s="84">
        <f t="shared" si="3"/>
        <v>75.280898876404493</v>
      </c>
      <c r="Y34" s="52"/>
    </row>
    <row r="35" spans="1:25">
      <c r="A35" s="4" t="s">
        <v>10</v>
      </c>
      <c r="B35" s="90">
        <f>IF(SUM(B$36:B$40)=0,"",SUM(B$36:B$40))</f>
        <v>197</v>
      </c>
      <c r="C35" s="88">
        <f>IF(SUM(C$36:C$40)=0,"",SUM(C$36:C$40))</f>
        <v>203</v>
      </c>
      <c r="D35" s="101">
        <f t="shared" si="14"/>
        <v>400</v>
      </c>
      <c r="E35" s="88">
        <f t="shared" ref="E35:R35" si="21">IF(SUM(E$36:E$40)=0,"",SUM(E$36:E$40))</f>
        <v>174</v>
      </c>
      <c r="F35" s="88">
        <f t="shared" si="21"/>
        <v>204</v>
      </c>
      <c r="G35" s="89">
        <f t="shared" si="5"/>
        <v>378</v>
      </c>
      <c r="H35" s="93">
        <f t="shared" si="21"/>
        <v>195</v>
      </c>
      <c r="I35" s="88">
        <f t="shared" si="21"/>
        <v>190</v>
      </c>
      <c r="J35" s="89">
        <f t="shared" si="6"/>
        <v>385</v>
      </c>
      <c r="K35" s="93">
        <f t="shared" si="21"/>
        <v>175</v>
      </c>
      <c r="L35" s="88">
        <f t="shared" si="21"/>
        <v>210</v>
      </c>
      <c r="M35" s="89">
        <f t="shared" si="18"/>
        <v>385</v>
      </c>
      <c r="N35" s="88">
        <f t="shared" si="21"/>
        <v>146</v>
      </c>
      <c r="O35" s="88">
        <f t="shared" si="21"/>
        <v>146</v>
      </c>
      <c r="P35" s="89">
        <f t="shared" si="8"/>
        <v>292</v>
      </c>
      <c r="Q35" s="88">
        <f t="shared" si="21"/>
        <v>164</v>
      </c>
      <c r="R35" s="88">
        <f t="shared" si="21"/>
        <v>127</v>
      </c>
      <c r="S35" s="92">
        <f t="shared" si="15"/>
        <v>291</v>
      </c>
      <c r="T35" s="100">
        <f>SUM($B35,$E35,$H35,$K35,$N35,$Q35)</f>
        <v>1051</v>
      </c>
      <c r="U35" s="94">
        <f t="shared" si="12"/>
        <v>1080</v>
      </c>
      <c r="V35" s="95">
        <f t="shared" si="10"/>
        <v>2131</v>
      </c>
      <c r="W35" s="63">
        <f t="shared" si="2"/>
        <v>49.319568277803846</v>
      </c>
      <c r="X35" s="96">
        <f t="shared" si="3"/>
        <v>50.680431722196154</v>
      </c>
      <c r="Y35" s="52"/>
    </row>
    <row r="36" spans="1:25">
      <c r="A36" s="3" t="s">
        <v>87</v>
      </c>
      <c r="B36" s="75">
        <v>16</v>
      </c>
      <c r="C36" s="76">
        <v>46</v>
      </c>
      <c r="D36" s="99">
        <f t="shared" si="14"/>
        <v>62</v>
      </c>
      <c r="E36" s="79">
        <v>7</v>
      </c>
      <c r="F36" s="76">
        <v>36</v>
      </c>
      <c r="G36" s="77">
        <f t="shared" si="5"/>
        <v>43</v>
      </c>
      <c r="H36" s="78">
        <v>13</v>
      </c>
      <c r="I36" s="76">
        <v>39</v>
      </c>
      <c r="J36" s="77">
        <f t="shared" si="6"/>
        <v>52</v>
      </c>
      <c r="K36" s="78">
        <v>14</v>
      </c>
      <c r="L36" s="76">
        <v>33</v>
      </c>
      <c r="M36" s="77">
        <f t="shared" si="18"/>
        <v>47</v>
      </c>
      <c r="N36" s="75"/>
      <c r="O36" s="76"/>
      <c r="P36" s="77" t="str">
        <f t="shared" si="8"/>
        <v/>
      </c>
      <c r="Q36" s="75"/>
      <c r="R36" s="76"/>
      <c r="S36" s="80" t="str">
        <f t="shared" si="15"/>
        <v/>
      </c>
      <c r="T36" s="86">
        <f t="shared" si="1"/>
        <v>50</v>
      </c>
      <c r="U36" s="82">
        <f t="shared" si="12"/>
        <v>154</v>
      </c>
      <c r="V36" s="83">
        <f t="shared" si="10"/>
        <v>204</v>
      </c>
      <c r="W36" s="62">
        <f t="shared" si="2"/>
        <v>24.509803921568629</v>
      </c>
      <c r="X36" s="84">
        <f t="shared" si="3"/>
        <v>75.490196078431367</v>
      </c>
      <c r="Y36" s="52"/>
    </row>
    <row r="37" spans="1:25">
      <c r="A37" s="3" t="s">
        <v>88</v>
      </c>
      <c r="B37" s="75">
        <v>2</v>
      </c>
      <c r="C37" s="76">
        <v>22</v>
      </c>
      <c r="D37" s="99">
        <f t="shared" si="14"/>
        <v>24</v>
      </c>
      <c r="E37" s="79">
        <v>4</v>
      </c>
      <c r="F37" s="76">
        <v>20</v>
      </c>
      <c r="G37" s="77">
        <f t="shared" si="5"/>
        <v>24</v>
      </c>
      <c r="H37" s="78">
        <v>3</v>
      </c>
      <c r="I37" s="76">
        <v>18</v>
      </c>
      <c r="J37" s="77">
        <f t="shared" si="6"/>
        <v>21</v>
      </c>
      <c r="K37" s="78">
        <v>4</v>
      </c>
      <c r="L37" s="76">
        <v>22</v>
      </c>
      <c r="M37" s="77">
        <f t="shared" si="18"/>
        <v>26</v>
      </c>
      <c r="N37" s="75"/>
      <c r="O37" s="76"/>
      <c r="P37" s="77" t="str">
        <f t="shared" si="8"/>
        <v/>
      </c>
      <c r="Q37" s="75"/>
      <c r="R37" s="76"/>
      <c r="S37" s="80" t="str">
        <f t="shared" si="15"/>
        <v/>
      </c>
      <c r="T37" s="86">
        <f>SUM($B37,$E37,$H37,$K37,$N37,$Q37)</f>
        <v>13</v>
      </c>
      <c r="U37" s="82">
        <f t="shared" si="12"/>
        <v>82</v>
      </c>
      <c r="V37" s="83">
        <f t="shared" si="10"/>
        <v>95</v>
      </c>
      <c r="W37" s="62">
        <f t="shared" si="2"/>
        <v>13.684210526315789</v>
      </c>
      <c r="X37" s="84">
        <f t="shared" si="3"/>
        <v>86.315789473684205</v>
      </c>
      <c r="Y37" s="52"/>
    </row>
    <row r="38" spans="1:25">
      <c r="A38" s="3" t="s">
        <v>84</v>
      </c>
      <c r="B38" s="75">
        <v>175</v>
      </c>
      <c r="C38" s="76">
        <v>116</v>
      </c>
      <c r="D38" s="99">
        <f t="shared" si="14"/>
        <v>291</v>
      </c>
      <c r="E38" s="79">
        <v>155</v>
      </c>
      <c r="F38" s="76">
        <v>134</v>
      </c>
      <c r="G38" s="77">
        <f t="shared" si="5"/>
        <v>289</v>
      </c>
      <c r="H38" s="78">
        <v>174</v>
      </c>
      <c r="I38" s="76">
        <v>121</v>
      </c>
      <c r="J38" s="77">
        <f t="shared" si="6"/>
        <v>295</v>
      </c>
      <c r="K38" s="78">
        <v>147</v>
      </c>
      <c r="L38" s="76">
        <v>142</v>
      </c>
      <c r="M38" s="77">
        <f t="shared" si="18"/>
        <v>289</v>
      </c>
      <c r="N38" s="75">
        <v>146</v>
      </c>
      <c r="O38" s="76">
        <v>146</v>
      </c>
      <c r="P38" s="77">
        <f t="shared" si="8"/>
        <v>292</v>
      </c>
      <c r="Q38" s="75">
        <v>164</v>
      </c>
      <c r="R38" s="76">
        <v>127</v>
      </c>
      <c r="S38" s="80">
        <f t="shared" si="15"/>
        <v>291</v>
      </c>
      <c r="T38" s="86">
        <f t="shared" si="1"/>
        <v>961</v>
      </c>
      <c r="U38" s="82">
        <f t="shared" si="12"/>
        <v>786</v>
      </c>
      <c r="V38" s="83">
        <f t="shared" si="10"/>
        <v>1747</v>
      </c>
      <c r="W38" s="62">
        <f t="shared" si="2"/>
        <v>55.00858614768174</v>
      </c>
      <c r="X38" s="84">
        <f t="shared" si="3"/>
        <v>44.99141385231826</v>
      </c>
      <c r="Y38" s="52"/>
    </row>
    <row r="39" spans="1:25">
      <c r="A39" s="3" t="s">
        <v>89</v>
      </c>
      <c r="B39" s="75">
        <v>4</v>
      </c>
      <c r="C39" s="76">
        <v>19</v>
      </c>
      <c r="D39" s="99">
        <f t="shared" si="14"/>
        <v>23</v>
      </c>
      <c r="E39" s="79">
        <v>8</v>
      </c>
      <c r="F39" s="76">
        <v>14</v>
      </c>
      <c r="G39" s="77">
        <f t="shared" si="5"/>
        <v>22</v>
      </c>
      <c r="H39" s="78">
        <v>5</v>
      </c>
      <c r="I39" s="76">
        <v>12</v>
      </c>
      <c r="J39" s="77">
        <f t="shared" si="6"/>
        <v>17</v>
      </c>
      <c r="K39" s="78">
        <v>10</v>
      </c>
      <c r="L39" s="76">
        <v>12</v>
      </c>
      <c r="M39" s="77">
        <f t="shared" si="18"/>
        <v>22</v>
      </c>
      <c r="N39" s="75"/>
      <c r="O39" s="76"/>
      <c r="P39" s="77" t="str">
        <f t="shared" si="8"/>
        <v/>
      </c>
      <c r="Q39" s="75"/>
      <c r="R39" s="76"/>
      <c r="S39" s="80" t="str">
        <f t="shared" si="15"/>
        <v/>
      </c>
      <c r="T39" s="86">
        <f t="shared" si="1"/>
        <v>27</v>
      </c>
      <c r="U39" s="82">
        <f t="shared" si="12"/>
        <v>57</v>
      </c>
      <c r="V39" s="83">
        <f t="shared" si="10"/>
        <v>84</v>
      </c>
      <c r="W39" s="62">
        <f t="shared" si="2"/>
        <v>32.142857142857146</v>
      </c>
      <c r="X39" s="84">
        <f t="shared" si="3"/>
        <v>67.857142857142861</v>
      </c>
      <c r="Y39" s="52"/>
    </row>
    <row r="40" spans="1:25">
      <c r="A40" s="3" t="s">
        <v>90</v>
      </c>
      <c r="B40" s="75"/>
      <c r="C40" s="76"/>
      <c r="D40" s="99" t="str">
        <f t="shared" si="14"/>
        <v xml:space="preserve"> </v>
      </c>
      <c r="E40" s="79"/>
      <c r="F40" s="76"/>
      <c r="G40" s="77" t="str">
        <f t="shared" si="5"/>
        <v xml:space="preserve"> </v>
      </c>
      <c r="H40" s="78"/>
      <c r="I40" s="76"/>
      <c r="J40" s="77" t="str">
        <f t="shared" si="6"/>
        <v xml:space="preserve"> </v>
      </c>
      <c r="K40" s="78"/>
      <c r="L40" s="76">
        <v>1</v>
      </c>
      <c r="M40" s="77">
        <f t="shared" si="18"/>
        <v>1</v>
      </c>
      <c r="N40" s="75"/>
      <c r="O40" s="76"/>
      <c r="P40" s="77" t="str">
        <f t="shared" si="8"/>
        <v/>
      </c>
      <c r="Q40" s="75"/>
      <c r="R40" s="76"/>
      <c r="S40" s="80" t="str">
        <f t="shared" si="15"/>
        <v/>
      </c>
      <c r="T40" s="86">
        <f t="shared" si="1"/>
        <v>0</v>
      </c>
      <c r="U40" s="82">
        <f t="shared" si="12"/>
        <v>1</v>
      </c>
      <c r="V40" s="83">
        <f t="shared" si="10"/>
        <v>1</v>
      </c>
      <c r="W40" s="62">
        <f t="shared" si="2"/>
        <v>0</v>
      </c>
      <c r="X40" s="84">
        <f t="shared" si="3"/>
        <v>100</v>
      </c>
      <c r="Y40" s="52"/>
    </row>
    <row r="41" spans="1:25">
      <c r="A41" s="4" t="s">
        <v>16</v>
      </c>
      <c r="B41" s="90">
        <f>IF(SUM(B$42:B$43)=0,"",SUM(B$42:B$43))</f>
        <v>73</v>
      </c>
      <c r="C41" s="88">
        <f t="shared" ref="C41:R41" si="22">IF(SUM(C$42:C$43)=0,"",SUM(C$42:C$43))</f>
        <v>102</v>
      </c>
      <c r="D41" s="101">
        <f t="shared" si="14"/>
        <v>175</v>
      </c>
      <c r="E41" s="88">
        <f t="shared" si="22"/>
        <v>47</v>
      </c>
      <c r="F41" s="88">
        <f t="shared" si="22"/>
        <v>84</v>
      </c>
      <c r="G41" s="89">
        <f t="shared" si="5"/>
        <v>131</v>
      </c>
      <c r="H41" s="93">
        <f t="shared" si="22"/>
        <v>53</v>
      </c>
      <c r="I41" s="88">
        <f t="shared" si="22"/>
        <v>81</v>
      </c>
      <c r="J41" s="89">
        <f t="shared" si="6"/>
        <v>134</v>
      </c>
      <c r="K41" s="93">
        <f t="shared" si="22"/>
        <v>45</v>
      </c>
      <c r="L41" s="88">
        <f t="shared" si="22"/>
        <v>92</v>
      </c>
      <c r="M41" s="89">
        <f t="shared" si="18"/>
        <v>137</v>
      </c>
      <c r="N41" s="88">
        <f t="shared" si="22"/>
        <v>46</v>
      </c>
      <c r="O41" s="88">
        <f t="shared" si="22"/>
        <v>76</v>
      </c>
      <c r="P41" s="89">
        <f t="shared" si="8"/>
        <v>122</v>
      </c>
      <c r="Q41" s="88">
        <f t="shared" si="22"/>
        <v>35</v>
      </c>
      <c r="R41" s="88">
        <f t="shared" si="22"/>
        <v>89</v>
      </c>
      <c r="S41" s="92">
        <f t="shared" si="15"/>
        <v>124</v>
      </c>
      <c r="T41" s="93">
        <f t="shared" si="1"/>
        <v>299</v>
      </c>
      <c r="U41" s="94">
        <f t="shared" si="12"/>
        <v>524</v>
      </c>
      <c r="V41" s="95">
        <f t="shared" si="10"/>
        <v>823</v>
      </c>
      <c r="W41" s="63">
        <f t="shared" si="2"/>
        <v>36.330498177399754</v>
      </c>
      <c r="X41" s="96">
        <f t="shared" si="3"/>
        <v>63.669501822600246</v>
      </c>
      <c r="Y41" s="52"/>
    </row>
    <row r="42" spans="1:25">
      <c r="A42" s="3" t="s">
        <v>91</v>
      </c>
      <c r="B42" s="75">
        <v>69</v>
      </c>
      <c r="C42" s="76">
        <v>92</v>
      </c>
      <c r="D42" s="99">
        <f t="shared" si="14"/>
        <v>161</v>
      </c>
      <c r="E42" s="79">
        <v>47</v>
      </c>
      <c r="F42" s="76">
        <v>84</v>
      </c>
      <c r="G42" s="77">
        <f t="shared" si="5"/>
        <v>131</v>
      </c>
      <c r="H42" s="78">
        <v>53</v>
      </c>
      <c r="I42" s="76">
        <v>81</v>
      </c>
      <c r="J42" s="77">
        <f t="shared" si="6"/>
        <v>134</v>
      </c>
      <c r="K42" s="78">
        <v>45</v>
      </c>
      <c r="L42" s="76">
        <v>92</v>
      </c>
      <c r="M42" s="77">
        <f t="shared" si="18"/>
        <v>137</v>
      </c>
      <c r="N42" s="75">
        <v>46</v>
      </c>
      <c r="O42" s="76">
        <v>76</v>
      </c>
      <c r="P42" s="77">
        <f t="shared" si="8"/>
        <v>122</v>
      </c>
      <c r="Q42" s="75">
        <v>35</v>
      </c>
      <c r="R42" s="76">
        <v>89</v>
      </c>
      <c r="S42" s="80">
        <f t="shared" si="15"/>
        <v>124</v>
      </c>
      <c r="T42" s="97">
        <f t="shared" si="1"/>
        <v>295</v>
      </c>
      <c r="U42" s="82">
        <f t="shared" si="12"/>
        <v>514</v>
      </c>
      <c r="V42" s="83">
        <f t="shared" si="10"/>
        <v>809</v>
      </c>
      <c r="W42" s="62">
        <f t="shared" si="2"/>
        <v>36.464771322620521</v>
      </c>
      <c r="X42" s="84">
        <f t="shared" si="3"/>
        <v>63.535228677379479</v>
      </c>
      <c r="Y42" s="52"/>
    </row>
    <row r="43" spans="1:25">
      <c r="A43" s="3" t="s">
        <v>173</v>
      </c>
      <c r="B43" s="75">
        <v>4</v>
      </c>
      <c r="C43" s="76">
        <v>10</v>
      </c>
      <c r="D43" s="99">
        <f t="shared" si="14"/>
        <v>14</v>
      </c>
      <c r="E43" s="79"/>
      <c r="F43" s="76"/>
      <c r="G43" s="77" t="str">
        <f t="shared" si="5"/>
        <v xml:space="preserve"> </v>
      </c>
      <c r="H43" s="78"/>
      <c r="I43" s="76"/>
      <c r="J43" s="77" t="str">
        <f t="shared" si="6"/>
        <v xml:space="preserve"> </v>
      </c>
      <c r="K43" s="78"/>
      <c r="L43" s="76"/>
      <c r="M43" s="77" t="str">
        <f t="shared" si="18"/>
        <v xml:space="preserve"> </v>
      </c>
      <c r="N43" s="75"/>
      <c r="O43" s="76"/>
      <c r="P43" s="77" t="str">
        <f t="shared" si="8"/>
        <v/>
      </c>
      <c r="Q43" s="75"/>
      <c r="R43" s="76"/>
      <c r="S43" s="80" t="str">
        <f t="shared" si="15"/>
        <v/>
      </c>
      <c r="T43" s="105">
        <f>SUM($B43,$E43,$H43,$K43,$N43,$Q43)</f>
        <v>4</v>
      </c>
      <c r="U43" s="82">
        <f t="shared" ref="U43" si="23">SUM($C43,$F43,$I43,L43,$O43,$R43)</f>
        <v>10</v>
      </c>
      <c r="V43" s="83">
        <f t="shared" si="10"/>
        <v>14</v>
      </c>
      <c r="W43" s="62">
        <f t="shared" si="2"/>
        <v>28.571428571428573</v>
      </c>
      <c r="X43" s="84">
        <f t="shared" si="3"/>
        <v>71.428571428571431</v>
      </c>
      <c r="Y43" s="52"/>
    </row>
    <row r="44" spans="1:25">
      <c r="A44" s="4" t="s">
        <v>11</v>
      </c>
      <c r="B44" s="90">
        <f>IF(SUM(B$45:B$58)=0,"",SUM(B$45:B$58))</f>
        <v>197</v>
      </c>
      <c r="C44" s="88">
        <f t="shared" ref="C44:R44" si="24">IF(SUM(C$45:C$58)=0,"",SUM(C$45:C$58))</f>
        <v>368</v>
      </c>
      <c r="D44" s="101">
        <f t="shared" si="14"/>
        <v>565</v>
      </c>
      <c r="E44" s="88">
        <f t="shared" si="24"/>
        <v>142</v>
      </c>
      <c r="F44" s="88">
        <f t="shared" si="24"/>
        <v>270</v>
      </c>
      <c r="G44" s="89">
        <f t="shared" si="5"/>
        <v>412</v>
      </c>
      <c r="H44" s="93">
        <f t="shared" si="24"/>
        <v>144</v>
      </c>
      <c r="I44" s="88">
        <f t="shared" si="24"/>
        <v>308</v>
      </c>
      <c r="J44" s="89">
        <f t="shared" si="6"/>
        <v>452</v>
      </c>
      <c r="K44" s="93">
        <f t="shared" si="24"/>
        <v>191</v>
      </c>
      <c r="L44" s="88">
        <f t="shared" si="24"/>
        <v>338</v>
      </c>
      <c r="M44" s="89">
        <f t="shared" si="18"/>
        <v>529</v>
      </c>
      <c r="N44" s="88" t="str">
        <f t="shared" si="24"/>
        <v/>
      </c>
      <c r="O44" s="88" t="str">
        <f t="shared" si="24"/>
        <v/>
      </c>
      <c r="P44" s="89" t="str">
        <f t="shared" si="8"/>
        <v/>
      </c>
      <c r="Q44" s="88" t="str">
        <f t="shared" si="24"/>
        <v/>
      </c>
      <c r="R44" s="88" t="str">
        <f t="shared" si="24"/>
        <v/>
      </c>
      <c r="S44" s="92" t="str">
        <f t="shared" si="15"/>
        <v/>
      </c>
      <c r="T44" s="100">
        <f t="shared" si="1"/>
        <v>674</v>
      </c>
      <c r="U44" s="94">
        <f t="shared" si="12"/>
        <v>1284</v>
      </c>
      <c r="V44" s="95">
        <f t="shared" si="10"/>
        <v>1958</v>
      </c>
      <c r="W44" s="63">
        <f t="shared" si="2"/>
        <v>34.422880490296222</v>
      </c>
      <c r="X44" s="96">
        <f t="shared" si="3"/>
        <v>65.577119509703778</v>
      </c>
      <c r="Y44" s="52"/>
    </row>
    <row r="45" spans="1:25">
      <c r="A45" s="3" t="s">
        <v>92</v>
      </c>
      <c r="B45" s="75">
        <v>91</v>
      </c>
      <c r="C45" s="76">
        <v>211</v>
      </c>
      <c r="D45" s="99">
        <f t="shared" si="14"/>
        <v>302</v>
      </c>
      <c r="E45" s="79"/>
      <c r="F45" s="76"/>
      <c r="G45" s="77" t="str">
        <f t="shared" si="5"/>
        <v xml:space="preserve"> </v>
      </c>
      <c r="H45" s="78"/>
      <c r="I45" s="76"/>
      <c r="J45" s="77" t="str">
        <f t="shared" si="6"/>
        <v xml:space="preserve"> </v>
      </c>
      <c r="K45" s="78"/>
      <c r="L45" s="76"/>
      <c r="M45" s="77" t="str">
        <f t="shared" si="18"/>
        <v xml:space="preserve"> </v>
      </c>
      <c r="N45" s="75"/>
      <c r="O45" s="76"/>
      <c r="P45" s="77" t="str">
        <f t="shared" si="8"/>
        <v/>
      </c>
      <c r="Q45" s="75"/>
      <c r="R45" s="76"/>
      <c r="S45" s="80" t="str">
        <f t="shared" si="15"/>
        <v/>
      </c>
      <c r="T45" s="81">
        <f t="shared" si="1"/>
        <v>91</v>
      </c>
      <c r="U45" s="82">
        <f t="shared" si="12"/>
        <v>211</v>
      </c>
      <c r="V45" s="83">
        <f t="shared" si="10"/>
        <v>302</v>
      </c>
      <c r="W45" s="62">
        <f t="shared" si="2"/>
        <v>30.132450331125828</v>
      </c>
      <c r="X45" s="84">
        <f t="shared" si="3"/>
        <v>69.867549668874176</v>
      </c>
      <c r="Y45" s="52"/>
    </row>
    <row r="46" spans="1:25">
      <c r="A46" s="3" t="s">
        <v>93</v>
      </c>
      <c r="B46" s="75"/>
      <c r="C46" s="76"/>
      <c r="D46" s="99" t="str">
        <f t="shared" si="14"/>
        <v xml:space="preserve"> </v>
      </c>
      <c r="E46" s="79">
        <v>6</v>
      </c>
      <c r="F46" s="79">
        <v>13</v>
      </c>
      <c r="G46" s="77">
        <f t="shared" si="5"/>
        <v>19</v>
      </c>
      <c r="H46" s="78">
        <v>10</v>
      </c>
      <c r="I46" s="76">
        <v>16</v>
      </c>
      <c r="J46" s="77">
        <f t="shared" si="6"/>
        <v>26</v>
      </c>
      <c r="K46" s="78">
        <v>15</v>
      </c>
      <c r="L46" s="76">
        <v>8</v>
      </c>
      <c r="M46" s="77">
        <f t="shared" si="18"/>
        <v>23</v>
      </c>
      <c r="N46" s="75"/>
      <c r="O46" s="76"/>
      <c r="P46" s="77" t="str">
        <f t="shared" si="8"/>
        <v/>
      </c>
      <c r="Q46" s="75"/>
      <c r="R46" s="76"/>
      <c r="S46" s="80" t="str">
        <f t="shared" si="15"/>
        <v/>
      </c>
      <c r="T46" s="97">
        <f t="shared" si="1"/>
        <v>31</v>
      </c>
      <c r="U46" s="82">
        <f t="shared" si="12"/>
        <v>37</v>
      </c>
      <c r="V46" s="83">
        <f t="shared" si="10"/>
        <v>68</v>
      </c>
      <c r="W46" s="62">
        <f t="shared" si="2"/>
        <v>45.588235294117645</v>
      </c>
      <c r="X46" s="84">
        <f t="shared" si="3"/>
        <v>54.411764705882355</v>
      </c>
      <c r="Y46" s="52"/>
    </row>
    <row r="47" spans="1:25">
      <c r="A47" s="3" t="s">
        <v>94</v>
      </c>
      <c r="B47" s="75">
        <v>40</v>
      </c>
      <c r="C47" s="76">
        <v>44</v>
      </c>
      <c r="D47" s="99">
        <f t="shared" si="14"/>
        <v>84</v>
      </c>
      <c r="E47" s="78">
        <v>39</v>
      </c>
      <c r="F47" s="76">
        <v>42</v>
      </c>
      <c r="G47" s="77">
        <f t="shared" si="5"/>
        <v>81</v>
      </c>
      <c r="H47" s="78">
        <v>23</v>
      </c>
      <c r="I47" s="76">
        <v>29</v>
      </c>
      <c r="J47" s="77">
        <f t="shared" si="6"/>
        <v>52</v>
      </c>
      <c r="K47" s="78">
        <v>41</v>
      </c>
      <c r="L47" s="76">
        <v>44</v>
      </c>
      <c r="M47" s="77">
        <f t="shared" si="18"/>
        <v>85</v>
      </c>
      <c r="N47" s="75"/>
      <c r="O47" s="76"/>
      <c r="P47" s="77" t="str">
        <f t="shared" si="8"/>
        <v/>
      </c>
      <c r="Q47" s="75"/>
      <c r="R47" s="76"/>
      <c r="S47" s="80" t="str">
        <f t="shared" si="15"/>
        <v/>
      </c>
      <c r="T47" s="86">
        <f t="shared" si="1"/>
        <v>143</v>
      </c>
      <c r="U47" s="82">
        <f t="shared" si="12"/>
        <v>159</v>
      </c>
      <c r="V47" s="83">
        <f t="shared" si="10"/>
        <v>302</v>
      </c>
      <c r="W47" s="62">
        <f t="shared" si="2"/>
        <v>47.350993377483441</v>
      </c>
      <c r="X47" s="84">
        <f t="shared" si="3"/>
        <v>52.649006622516559</v>
      </c>
      <c r="Y47" s="52"/>
    </row>
    <row r="48" spans="1:25">
      <c r="A48" s="3" t="s">
        <v>95</v>
      </c>
      <c r="B48" s="75">
        <v>15</v>
      </c>
      <c r="C48" s="76">
        <v>25</v>
      </c>
      <c r="D48" s="99">
        <f t="shared" si="14"/>
        <v>40</v>
      </c>
      <c r="E48" s="78">
        <v>15</v>
      </c>
      <c r="F48" s="76">
        <v>14</v>
      </c>
      <c r="G48" s="77">
        <f t="shared" si="5"/>
        <v>29</v>
      </c>
      <c r="H48" s="78">
        <v>11</v>
      </c>
      <c r="I48" s="76">
        <v>23</v>
      </c>
      <c r="J48" s="77">
        <f t="shared" si="6"/>
        <v>34</v>
      </c>
      <c r="K48" s="78">
        <v>14</v>
      </c>
      <c r="L48" s="76">
        <v>15</v>
      </c>
      <c r="M48" s="77">
        <f t="shared" si="18"/>
        <v>29</v>
      </c>
      <c r="N48" s="75"/>
      <c r="O48" s="76"/>
      <c r="P48" s="77" t="str">
        <f t="shared" si="8"/>
        <v/>
      </c>
      <c r="Q48" s="75"/>
      <c r="R48" s="76"/>
      <c r="S48" s="80" t="str">
        <f t="shared" si="15"/>
        <v/>
      </c>
      <c r="T48" s="86">
        <f t="shared" si="1"/>
        <v>55</v>
      </c>
      <c r="U48" s="82">
        <f t="shared" si="12"/>
        <v>77</v>
      </c>
      <c r="V48" s="83">
        <f t="shared" si="10"/>
        <v>132</v>
      </c>
      <c r="W48" s="62">
        <f t="shared" si="2"/>
        <v>41.666666666666664</v>
      </c>
      <c r="X48" s="84">
        <f t="shared" si="3"/>
        <v>58.333333333333336</v>
      </c>
      <c r="Y48" s="52"/>
    </row>
    <row r="49" spans="1:25">
      <c r="A49" s="3" t="s">
        <v>96</v>
      </c>
      <c r="B49" s="75"/>
      <c r="C49" s="76"/>
      <c r="D49" s="99" t="str">
        <f t="shared" si="14"/>
        <v xml:space="preserve"> </v>
      </c>
      <c r="E49" s="78">
        <v>16</v>
      </c>
      <c r="F49" s="76">
        <v>48</v>
      </c>
      <c r="G49" s="77">
        <f t="shared" si="5"/>
        <v>64</v>
      </c>
      <c r="H49" s="78">
        <v>14</v>
      </c>
      <c r="I49" s="76">
        <v>58</v>
      </c>
      <c r="J49" s="77">
        <f t="shared" si="6"/>
        <v>72</v>
      </c>
      <c r="K49" s="78">
        <v>21</v>
      </c>
      <c r="L49" s="76">
        <v>45</v>
      </c>
      <c r="M49" s="77">
        <f t="shared" si="18"/>
        <v>66</v>
      </c>
      <c r="N49" s="75"/>
      <c r="O49" s="76"/>
      <c r="P49" s="77" t="str">
        <f t="shared" si="8"/>
        <v/>
      </c>
      <c r="Q49" s="75"/>
      <c r="R49" s="76"/>
      <c r="S49" s="80" t="str">
        <f t="shared" si="15"/>
        <v/>
      </c>
      <c r="T49" s="81">
        <f t="shared" si="1"/>
        <v>51</v>
      </c>
      <c r="U49" s="82">
        <f t="shared" si="12"/>
        <v>151</v>
      </c>
      <c r="V49" s="83">
        <f t="shared" si="10"/>
        <v>202</v>
      </c>
      <c r="W49" s="62">
        <f t="shared" si="2"/>
        <v>25.247524752475247</v>
      </c>
      <c r="X49" s="84">
        <f t="shared" si="3"/>
        <v>74.752475247524757</v>
      </c>
      <c r="Y49" s="52"/>
    </row>
    <row r="50" spans="1:25">
      <c r="A50" s="3" t="s">
        <v>97</v>
      </c>
      <c r="B50" s="75">
        <v>13</v>
      </c>
      <c r="C50" s="76">
        <v>16</v>
      </c>
      <c r="D50" s="99">
        <f t="shared" si="14"/>
        <v>29</v>
      </c>
      <c r="E50" s="78"/>
      <c r="F50" s="76">
        <v>6</v>
      </c>
      <c r="G50" s="77">
        <f t="shared" si="5"/>
        <v>6</v>
      </c>
      <c r="H50" s="78">
        <v>10</v>
      </c>
      <c r="I50" s="76">
        <v>24</v>
      </c>
      <c r="J50" s="77">
        <f t="shared" si="6"/>
        <v>34</v>
      </c>
      <c r="K50" s="78">
        <v>8</v>
      </c>
      <c r="L50" s="76">
        <v>20</v>
      </c>
      <c r="M50" s="77">
        <f t="shared" si="18"/>
        <v>28</v>
      </c>
      <c r="N50" s="75"/>
      <c r="O50" s="76"/>
      <c r="P50" s="77" t="str">
        <f t="shared" si="8"/>
        <v/>
      </c>
      <c r="Q50" s="75"/>
      <c r="R50" s="76"/>
      <c r="S50" s="80" t="str">
        <f t="shared" si="15"/>
        <v/>
      </c>
      <c r="T50" s="97">
        <f t="shared" si="1"/>
        <v>31</v>
      </c>
      <c r="U50" s="82">
        <f t="shared" si="12"/>
        <v>66</v>
      </c>
      <c r="V50" s="83">
        <f t="shared" si="10"/>
        <v>97</v>
      </c>
      <c r="W50" s="62">
        <f t="shared" si="2"/>
        <v>31.958762886597938</v>
      </c>
      <c r="X50" s="84">
        <f t="shared" si="3"/>
        <v>68.041237113402062</v>
      </c>
      <c r="Y50" s="52"/>
    </row>
    <row r="51" spans="1:25">
      <c r="A51" s="3" t="s">
        <v>98</v>
      </c>
      <c r="B51" s="75"/>
      <c r="C51" s="76"/>
      <c r="D51" s="99" t="str">
        <f t="shared" si="14"/>
        <v xml:space="preserve"> </v>
      </c>
      <c r="E51" s="78">
        <v>10</v>
      </c>
      <c r="F51" s="76">
        <v>25</v>
      </c>
      <c r="G51" s="77">
        <f t="shared" si="5"/>
        <v>35</v>
      </c>
      <c r="H51" s="78">
        <v>12</v>
      </c>
      <c r="I51" s="76">
        <v>37</v>
      </c>
      <c r="J51" s="77">
        <f t="shared" si="6"/>
        <v>49</v>
      </c>
      <c r="K51" s="78">
        <v>19</v>
      </c>
      <c r="L51" s="76">
        <v>49</v>
      </c>
      <c r="M51" s="77">
        <f t="shared" si="18"/>
        <v>68</v>
      </c>
      <c r="N51" s="75"/>
      <c r="O51" s="76"/>
      <c r="P51" s="77" t="str">
        <f t="shared" si="8"/>
        <v/>
      </c>
      <c r="Q51" s="75"/>
      <c r="R51" s="76"/>
      <c r="S51" s="80" t="str">
        <f t="shared" si="15"/>
        <v/>
      </c>
      <c r="T51" s="86">
        <f t="shared" si="1"/>
        <v>41</v>
      </c>
      <c r="U51" s="82">
        <f t="shared" si="12"/>
        <v>111</v>
      </c>
      <c r="V51" s="83">
        <f t="shared" si="10"/>
        <v>152</v>
      </c>
      <c r="W51" s="62">
        <f t="shared" si="2"/>
        <v>26.973684210526315</v>
      </c>
      <c r="X51" s="84">
        <f t="shared" si="3"/>
        <v>73.026315789473685</v>
      </c>
      <c r="Y51" s="52"/>
    </row>
    <row r="52" spans="1:25">
      <c r="A52" s="3" t="s">
        <v>99</v>
      </c>
      <c r="B52" s="75">
        <v>7</v>
      </c>
      <c r="C52" s="76">
        <v>5</v>
      </c>
      <c r="D52" s="99">
        <f t="shared" si="14"/>
        <v>12</v>
      </c>
      <c r="E52" s="78">
        <v>7</v>
      </c>
      <c r="F52" s="76">
        <v>7</v>
      </c>
      <c r="G52" s="77">
        <f t="shared" si="5"/>
        <v>14</v>
      </c>
      <c r="H52" s="78">
        <v>5</v>
      </c>
      <c r="I52" s="76">
        <v>10</v>
      </c>
      <c r="J52" s="77">
        <f t="shared" si="6"/>
        <v>15</v>
      </c>
      <c r="K52" s="78">
        <v>4</v>
      </c>
      <c r="L52" s="76">
        <v>17</v>
      </c>
      <c r="M52" s="77">
        <f t="shared" si="18"/>
        <v>21</v>
      </c>
      <c r="N52" s="75"/>
      <c r="O52" s="76"/>
      <c r="P52" s="77" t="str">
        <f t="shared" si="8"/>
        <v/>
      </c>
      <c r="Q52" s="75"/>
      <c r="R52" s="76"/>
      <c r="S52" s="80" t="str">
        <f t="shared" si="15"/>
        <v/>
      </c>
      <c r="T52" s="86">
        <f t="shared" si="1"/>
        <v>23</v>
      </c>
      <c r="U52" s="82">
        <f t="shared" si="12"/>
        <v>39</v>
      </c>
      <c r="V52" s="83">
        <f t="shared" si="10"/>
        <v>62</v>
      </c>
      <c r="W52" s="62">
        <f t="shared" si="2"/>
        <v>37.096774193548384</v>
      </c>
      <c r="X52" s="84">
        <f t="shared" si="3"/>
        <v>62.903225806451616</v>
      </c>
      <c r="Y52" s="52"/>
    </row>
    <row r="53" spans="1:25">
      <c r="A53" s="3" t="s">
        <v>100</v>
      </c>
      <c r="B53" s="75"/>
      <c r="C53" s="76"/>
      <c r="D53" s="99" t="str">
        <f t="shared" si="14"/>
        <v xml:space="preserve"> </v>
      </c>
      <c r="E53" s="78">
        <v>11</v>
      </c>
      <c r="F53" s="76">
        <v>39</v>
      </c>
      <c r="G53" s="77">
        <f t="shared" si="5"/>
        <v>50</v>
      </c>
      <c r="H53" s="78">
        <v>13</v>
      </c>
      <c r="I53" s="76">
        <v>39</v>
      </c>
      <c r="J53" s="77">
        <f t="shared" si="6"/>
        <v>52</v>
      </c>
      <c r="K53" s="78">
        <v>14</v>
      </c>
      <c r="L53" s="76">
        <v>37</v>
      </c>
      <c r="M53" s="77">
        <f t="shared" si="18"/>
        <v>51</v>
      </c>
      <c r="N53" s="75"/>
      <c r="O53" s="76"/>
      <c r="P53" s="77" t="str">
        <f t="shared" si="8"/>
        <v/>
      </c>
      <c r="Q53" s="75"/>
      <c r="R53" s="76"/>
      <c r="S53" s="80" t="str">
        <f t="shared" si="15"/>
        <v/>
      </c>
      <c r="T53" s="86">
        <f t="shared" si="1"/>
        <v>38</v>
      </c>
      <c r="U53" s="82">
        <f t="shared" si="12"/>
        <v>115</v>
      </c>
      <c r="V53" s="83">
        <f t="shared" si="10"/>
        <v>153</v>
      </c>
      <c r="W53" s="62">
        <f t="shared" si="2"/>
        <v>24.836601307189543</v>
      </c>
      <c r="X53" s="84">
        <f t="shared" si="3"/>
        <v>75.16339869281046</v>
      </c>
      <c r="Y53" s="52"/>
    </row>
    <row r="54" spans="1:25">
      <c r="A54" s="3" t="s">
        <v>171</v>
      </c>
      <c r="B54" s="75">
        <v>2</v>
      </c>
      <c r="C54" s="76">
        <v>4</v>
      </c>
      <c r="D54" s="99">
        <f t="shared" si="14"/>
        <v>6</v>
      </c>
      <c r="E54" s="78"/>
      <c r="F54" s="76"/>
      <c r="G54" s="77" t="str">
        <f t="shared" si="5"/>
        <v xml:space="preserve"> </v>
      </c>
      <c r="H54" s="78"/>
      <c r="I54" s="76"/>
      <c r="J54" s="77" t="str">
        <f t="shared" si="6"/>
        <v xml:space="preserve"> </v>
      </c>
      <c r="K54" s="78"/>
      <c r="L54" s="76"/>
      <c r="M54" s="77" t="str">
        <f t="shared" si="18"/>
        <v xml:space="preserve"> </v>
      </c>
      <c r="N54" s="75"/>
      <c r="O54" s="76"/>
      <c r="P54" s="77" t="str">
        <f t="shared" si="8"/>
        <v/>
      </c>
      <c r="Q54" s="75"/>
      <c r="R54" s="76"/>
      <c r="S54" s="80" t="str">
        <f t="shared" si="15"/>
        <v/>
      </c>
      <c r="T54" s="86">
        <f>SUM($B54,$E54,$H54,$K54,$N54,$Q54)</f>
        <v>2</v>
      </c>
      <c r="U54" s="82">
        <f t="shared" ref="U54" si="25">SUM($C54,$F54,$I54,L54,$O54,$R54)</f>
        <v>4</v>
      </c>
      <c r="V54" s="83">
        <f t="shared" si="10"/>
        <v>6</v>
      </c>
      <c r="W54" s="62">
        <f t="shared" si="2"/>
        <v>33.333333333333336</v>
      </c>
      <c r="X54" s="84">
        <f t="shared" si="3"/>
        <v>66.666666666666671</v>
      </c>
      <c r="Y54" s="52"/>
    </row>
    <row r="55" spans="1:25">
      <c r="A55" s="3" t="s">
        <v>101</v>
      </c>
      <c r="B55" s="75"/>
      <c r="C55" s="76"/>
      <c r="D55" s="99" t="str">
        <f t="shared" si="14"/>
        <v xml:space="preserve"> </v>
      </c>
      <c r="E55" s="78">
        <v>3</v>
      </c>
      <c r="F55" s="76">
        <v>12</v>
      </c>
      <c r="G55" s="77">
        <f t="shared" si="5"/>
        <v>15</v>
      </c>
      <c r="H55" s="78">
        <v>5</v>
      </c>
      <c r="I55" s="76">
        <v>20</v>
      </c>
      <c r="J55" s="77">
        <f t="shared" si="6"/>
        <v>25</v>
      </c>
      <c r="K55" s="78">
        <v>7</v>
      </c>
      <c r="L55" s="76">
        <v>15</v>
      </c>
      <c r="M55" s="77">
        <f t="shared" si="18"/>
        <v>22</v>
      </c>
      <c r="N55" s="75"/>
      <c r="O55" s="76"/>
      <c r="P55" s="77" t="str">
        <f t="shared" si="8"/>
        <v/>
      </c>
      <c r="Q55" s="75"/>
      <c r="R55" s="76"/>
      <c r="S55" s="80" t="str">
        <f t="shared" si="15"/>
        <v/>
      </c>
      <c r="T55" s="86">
        <f t="shared" si="1"/>
        <v>15</v>
      </c>
      <c r="U55" s="82">
        <f t="shared" si="12"/>
        <v>47</v>
      </c>
      <c r="V55" s="83">
        <f t="shared" si="10"/>
        <v>62</v>
      </c>
      <c r="W55" s="62">
        <f t="shared" si="2"/>
        <v>24.193548387096776</v>
      </c>
      <c r="X55" s="84">
        <f t="shared" si="3"/>
        <v>75.806451612903231</v>
      </c>
      <c r="Y55" s="52"/>
    </row>
    <row r="56" spans="1:25">
      <c r="A56" s="3" t="s">
        <v>102</v>
      </c>
      <c r="B56" s="75"/>
      <c r="C56" s="76"/>
      <c r="D56" s="99" t="str">
        <f t="shared" si="14"/>
        <v xml:space="preserve"> </v>
      </c>
      <c r="E56" s="78">
        <v>15</v>
      </c>
      <c r="F56" s="76">
        <v>8</v>
      </c>
      <c r="G56" s="77">
        <f t="shared" si="5"/>
        <v>23</v>
      </c>
      <c r="H56" s="78">
        <v>18</v>
      </c>
      <c r="I56" s="76">
        <v>11</v>
      </c>
      <c r="J56" s="77">
        <f t="shared" si="6"/>
        <v>29</v>
      </c>
      <c r="K56" s="78">
        <v>24</v>
      </c>
      <c r="L56" s="76">
        <v>11</v>
      </c>
      <c r="M56" s="77">
        <f t="shared" si="18"/>
        <v>35</v>
      </c>
      <c r="N56" s="75"/>
      <c r="O56" s="76"/>
      <c r="P56" s="77" t="str">
        <f t="shared" si="8"/>
        <v/>
      </c>
      <c r="Q56" s="75"/>
      <c r="R56" s="76"/>
      <c r="S56" s="80" t="str">
        <f t="shared" si="15"/>
        <v/>
      </c>
      <c r="T56" s="86">
        <f t="shared" si="1"/>
        <v>57</v>
      </c>
      <c r="U56" s="82">
        <f t="shared" si="12"/>
        <v>30</v>
      </c>
      <c r="V56" s="83">
        <f t="shared" si="10"/>
        <v>87</v>
      </c>
      <c r="W56" s="62">
        <f t="shared" si="2"/>
        <v>65.517241379310349</v>
      </c>
      <c r="X56" s="84">
        <f t="shared" si="3"/>
        <v>34.482758620689658</v>
      </c>
      <c r="Y56" s="52"/>
    </row>
    <row r="57" spans="1:25">
      <c r="A57" s="3" t="s">
        <v>103</v>
      </c>
      <c r="B57" s="75">
        <v>10</v>
      </c>
      <c r="C57" s="76">
        <v>5</v>
      </c>
      <c r="D57" s="99">
        <f t="shared" si="14"/>
        <v>15</v>
      </c>
      <c r="E57" s="78">
        <v>2</v>
      </c>
      <c r="F57" s="76">
        <v>2</v>
      </c>
      <c r="G57" s="77">
        <f t="shared" si="5"/>
        <v>4</v>
      </c>
      <c r="H57" s="78">
        <v>4</v>
      </c>
      <c r="I57" s="76">
        <v>4</v>
      </c>
      <c r="J57" s="77">
        <f t="shared" si="6"/>
        <v>8</v>
      </c>
      <c r="K57" s="78">
        <v>7</v>
      </c>
      <c r="L57" s="76">
        <v>8</v>
      </c>
      <c r="M57" s="77">
        <f t="shared" si="18"/>
        <v>15</v>
      </c>
      <c r="N57" s="75"/>
      <c r="O57" s="76"/>
      <c r="P57" s="77" t="str">
        <f t="shared" si="8"/>
        <v/>
      </c>
      <c r="Q57" s="75"/>
      <c r="R57" s="76"/>
      <c r="S57" s="80" t="str">
        <f t="shared" si="15"/>
        <v/>
      </c>
      <c r="T57" s="86">
        <f t="shared" si="1"/>
        <v>23</v>
      </c>
      <c r="U57" s="82">
        <f t="shared" si="12"/>
        <v>19</v>
      </c>
      <c r="V57" s="83">
        <f t="shared" si="10"/>
        <v>42</v>
      </c>
      <c r="W57" s="62">
        <f t="shared" si="2"/>
        <v>54.761904761904759</v>
      </c>
      <c r="X57" s="84">
        <f t="shared" si="3"/>
        <v>45.238095238095241</v>
      </c>
      <c r="Y57" s="52"/>
    </row>
    <row r="58" spans="1:25">
      <c r="A58" s="3" t="s">
        <v>104</v>
      </c>
      <c r="B58" s="75">
        <v>19</v>
      </c>
      <c r="C58" s="76">
        <v>58</v>
      </c>
      <c r="D58" s="99">
        <f t="shared" si="14"/>
        <v>77</v>
      </c>
      <c r="E58" s="78">
        <v>18</v>
      </c>
      <c r="F58" s="76">
        <v>54</v>
      </c>
      <c r="G58" s="77">
        <f t="shared" si="5"/>
        <v>72</v>
      </c>
      <c r="H58" s="78">
        <v>19</v>
      </c>
      <c r="I58" s="76">
        <v>37</v>
      </c>
      <c r="J58" s="77">
        <f t="shared" si="6"/>
        <v>56</v>
      </c>
      <c r="K58" s="78">
        <v>17</v>
      </c>
      <c r="L58" s="76">
        <v>69</v>
      </c>
      <c r="M58" s="77">
        <f t="shared" si="18"/>
        <v>86</v>
      </c>
      <c r="N58" s="75"/>
      <c r="O58" s="76"/>
      <c r="P58" s="77" t="str">
        <f t="shared" si="8"/>
        <v/>
      </c>
      <c r="Q58" s="75"/>
      <c r="R58" s="76"/>
      <c r="S58" s="80" t="str">
        <f t="shared" si="15"/>
        <v/>
      </c>
      <c r="T58" s="86">
        <f t="shared" si="1"/>
        <v>73</v>
      </c>
      <c r="U58" s="82">
        <f t="shared" si="12"/>
        <v>218</v>
      </c>
      <c r="V58" s="83">
        <f t="shared" si="10"/>
        <v>291</v>
      </c>
      <c r="W58" s="62">
        <f t="shared" si="2"/>
        <v>25.085910652920962</v>
      </c>
      <c r="X58" s="84">
        <f t="shared" si="3"/>
        <v>74.914089347079042</v>
      </c>
      <c r="Y58" s="52"/>
    </row>
    <row r="59" spans="1:25">
      <c r="A59" s="4" t="s">
        <v>20</v>
      </c>
      <c r="B59" s="90">
        <f>IF(SUM(B$60:B$68)=0,"",SUM(B$60:B$68))</f>
        <v>233</v>
      </c>
      <c r="C59" s="88">
        <f>IF(SUM(C$60:C$68)=0,"",SUM(C$60:C$68))</f>
        <v>123</v>
      </c>
      <c r="D59" s="101">
        <f t="shared" si="14"/>
        <v>356</v>
      </c>
      <c r="E59" s="88">
        <f t="shared" ref="E59:R59" si="26">IF(SUM(E$60:E$68)=0,"",SUM(E$60:E$68))</f>
        <v>223</v>
      </c>
      <c r="F59" s="88">
        <f t="shared" si="26"/>
        <v>112</v>
      </c>
      <c r="G59" s="89">
        <f t="shared" si="5"/>
        <v>335</v>
      </c>
      <c r="H59" s="93">
        <f t="shared" si="26"/>
        <v>140</v>
      </c>
      <c r="I59" s="88">
        <f t="shared" si="26"/>
        <v>106</v>
      </c>
      <c r="J59" s="89">
        <f t="shared" si="6"/>
        <v>246</v>
      </c>
      <c r="K59" s="93">
        <f t="shared" si="26"/>
        <v>183</v>
      </c>
      <c r="L59" s="88">
        <f t="shared" si="26"/>
        <v>143</v>
      </c>
      <c r="M59" s="89">
        <f t="shared" si="18"/>
        <v>326</v>
      </c>
      <c r="N59" s="88" t="str">
        <f t="shared" si="26"/>
        <v/>
      </c>
      <c r="O59" s="88" t="str">
        <f t="shared" si="26"/>
        <v/>
      </c>
      <c r="P59" s="89" t="str">
        <f t="shared" si="8"/>
        <v/>
      </c>
      <c r="Q59" s="88" t="str">
        <f t="shared" si="26"/>
        <v/>
      </c>
      <c r="R59" s="88" t="str">
        <f t="shared" si="26"/>
        <v/>
      </c>
      <c r="S59" s="92" t="str">
        <f t="shared" si="15"/>
        <v/>
      </c>
      <c r="T59" s="93">
        <f t="shared" si="1"/>
        <v>779</v>
      </c>
      <c r="U59" s="94">
        <f t="shared" si="12"/>
        <v>484</v>
      </c>
      <c r="V59" s="95">
        <f t="shared" si="10"/>
        <v>1263</v>
      </c>
      <c r="W59" s="64">
        <f t="shared" si="2"/>
        <v>61.678543151227238</v>
      </c>
      <c r="X59" s="106">
        <f t="shared" si="3"/>
        <v>38.321456848772762</v>
      </c>
      <c r="Y59" s="52"/>
    </row>
    <row r="60" spans="1:25">
      <c r="A60" s="3" t="s">
        <v>105</v>
      </c>
      <c r="B60" s="75">
        <v>32</v>
      </c>
      <c r="C60" s="76">
        <v>9</v>
      </c>
      <c r="D60" s="99">
        <f t="shared" si="14"/>
        <v>41</v>
      </c>
      <c r="E60" s="78">
        <v>24</v>
      </c>
      <c r="F60" s="76">
        <v>16</v>
      </c>
      <c r="G60" s="77">
        <f t="shared" si="5"/>
        <v>40</v>
      </c>
      <c r="H60" s="78">
        <v>27</v>
      </c>
      <c r="I60" s="76">
        <v>9</v>
      </c>
      <c r="J60" s="77">
        <f t="shared" si="6"/>
        <v>36</v>
      </c>
      <c r="K60" s="78">
        <v>23</v>
      </c>
      <c r="L60" s="76">
        <v>9</v>
      </c>
      <c r="M60" s="77">
        <f t="shared" si="18"/>
        <v>32</v>
      </c>
      <c r="N60" s="75"/>
      <c r="O60" s="76"/>
      <c r="P60" s="77" t="str">
        <f t="shared" si="8"/>
        <v/>
      </c>
      <c r="Q60" s="75"/>
      <c r="R60" s="76"/>
      <c r="S60" s="80" t="str">
        <f t="shared" si="15"/>
        <v/>
      </c>
      <c r="T60" s="97">
        <f t="shared" si="1"/>
        <v>106</v>
      </c>
      <c r="U60" s="82">
        <f t="shared" si="12"/>
        <v>43</v>
      </c>
      <c r="V60" s="83">
        <f t="shared" si="10"/>
        <v>149</v>
      </c>
      <c r="W60" s="62">
        <f t="shared" si="2"/>
        <v>71.140939597315437</v>
      </c>
      <c r="X60" s="84">
        <f t="shared" si="3"/>
        <v>28.859060402684563</v>
      </c>
      <c r="Y60" s="52"/>
    </row>
    <row r="61" spans="1:25">
      <c r="A61" s="3" t="s">
        <v>106</v>
      </c>
      <c r="B61" s="75">
        <v>19</v>
      </c>
      <c r="C61" s="76">
        <v>22</v>
      </c>
      <c r="D61" s="99">
        <f t="shared" si="14"/>
        <v>41</v>
      </c>
      <c r="E61" s="78">
        <v>21</v>
      </c>
      <c r="F61" s="76">
        <v>16</v>
      </c>
      <c r="G61" s="77">
        <f t="shared" si="5"/>
        <v>37</v>
      </c>
      <c r="H61" s="78">
        <v>12</v>
      </c>
      <c r="I61" s="76">
        <v>21</v>
      </c>
      <c r="J61" s="77">
        <f t="shared" si="6"/>
        <v>33</v>
      </c>
      <c r="K61" s="78">
        <v>12</v>
      </c>
      <c r="L61" s="76">
        <v>31</v>
      </c>
      <c r="M61" s="77">
        <f t="shared" si="18"/>
        <v>43</v>
      </c>
      <c r="N61" s="75"/>
      <c r="O61" s="76"/>
      <c r="P61" s="77" t="str">
        <f t="shared" si="8"/>
        <v/>
      </c>
      <c r="Q61" s="75"/>
      <c r="R61" s="76"/>
      <c r="S61" s="80" t="str">
        <f t="shared" si="15"/>
        <v/>
      </c>
      <c r="T61" s="86">
        <f t="shared" si="1"/>
        <v>64</v>
      </c>
      <c r="U61" s="82">
        <f t="shared" si="12"/>
        <v>90</v>
      </c>
      <c r="V61" s="83">
        <f t="shared" si="10"/>
        <v>154</v>
      </c>
      <c r="W61" s="62">
        <f t="shared" si="2"/>
        <v>41.558441558441558</v>
      </c>
      <c r="X61" s="84">
        <f t="shared" si="3"/>
        <v>58.441558441558442</v>
      </c>
      <c r="Y61" s="52"/>
    </row>
    <row r="62" spans="1:25">
      <c r="A62" s="3" t="s">
        <v>107</v>
      </c>
      <c r="B62" s="75">
        <v>6</v>
      </c>
      <c r="C62" s="76">
        <v>6</v>
      </c>
      <c r="D62" s="99">
        <f t="shared" si="14"/>
        <v>12</v>
      </c>
      <c r="E62" s="78">
        <v>2</v>
      </c>
      <c r="F62" s="76">
        <v>6</v>
      </c>
      <c r="G62" s="77">
        <f t="shared" si="5"/>
        <v>8</v>
      </c>
      <c r="H62" s="78">
        <v>3</v>
      </c>
      <c r="I62" s="76">
        <v>8</v>
      </c>
      <c r="J62" s="77">
        <f t="shared" si="6"/>
        <v>11</v>
      </c>
      <c r="K62" s="78">
        <v>6</v>
      </c>
      <c r="L62" s="76">
        <v>7</v>
      </c>
      <c r="M62" s="77">
        <f t="shared" si="18"/>
        <v>13</v>
      </c>
      <c r="N62" s="75"/>
      <c r="O62" s="76"/>
      <c r="P62" s="77" t="str">
        <f t="shared" si="8"/>
        <v/>
      </c>
      <c r="Q62" s="75"/>
      <c r="R62" s="76"/>
      <c r="S62" s="80" t="str">
        <f t="shared" si="15"/>
        <v/>
      </c>
      <c r="T62" s="86">
        <f t="shared" si="1"/>
        <v>17</v>
      </c>
      <c r="U62" s="82">
        <f t="shared" si="12"/>
        <v>27</v>
      </c>
      <c r="V62" s="83">
        <f t="shared" si="10"/>
        <v>44</v>
      </c>
      <c r="W62" s="62">
        <f t="shared" si="2"/>
        <v>38.636363636363633</v>
      </c>
      <c r="X62" s="84">
        <f t="shared" si="3"/>
        <v>61.363636363636367</v>
      </c>
      <c r="Y62" s="52"/>
    </row>
    <row r="63" spans="1:25">
      <c r="A63" s="3" t="s">
        <v>108</v>
      </c>
      <c r="B63" s="75">
        <v>41</v>
      </c>
      <c r="C63" s="76">
        <v>11</v>
      </c>
      <c r="D63" s="99">
        <f t="shared" si="14"/>
        <v>52</v>
      </c>
      <c r="E63" s="78">
        <v>42</v>
      </c>
      <c r="F63" s="76">
        <v>10</v>
      </c>
      <c r="G63" s="77">
        <f t="shared" si="5"/>
        <v>52</v>
      </c>
      <c r="H63" s="78">
        <v>26</v>
      </c>
      <c r="I63" s="76">
        <v>8</v>
      </c>
      <c r="J63" s="77">
        <f t="shared" si="6"/>
        <v>34</v>
      </c>
      <c r="K63" s="78">
        <v>31</v>
      </c>
      <c r="L63" s="76">
        <v>11</v>
      </c>
      <c r="M63" s="77">
        <f t="shared" si="18"/>
        <v>42</v>
      </c>
      <c r="N63" s="75"/>
      <c r="O63" s="76"/>
      <c r="P63" s="77" t="str">
        <f t="shared" si="8"/>
        <v/>
      </c>
      <c r="Q63" s="75"/>
      <c r="R63" s="76"/>
      <c r="S63" s="80" t="str">
        <f t="shared" si="15"/>
        <v/>
      </c>
      <c r="T63" s="81">
        <f t="shared" si="1"/>
        <v>140</v>
      </c>
      <c r="U63" s="82">
        <f t="shared" si="12"/>
        <v>40</v>
      </c>
      <c r="V63" s="83">
        <f t="shared" si="10"/>
        <v>180</v>
      </c>
      <c r="W63" s="62">
        <f t="shared" si="2"/>
        <v>77.777777777777771</v>
      </c>
      <c r="X63" s="84">
        <f t="shared" si="3"/>
        <v>22.222222222222221</v>
      </c>
      <c r="Y63" s="52"/>
    </row>
    <row r="64" spans="1:25">
      <c r="A64" s="3" t="s">
        <v>109</v>
      </c>
      <c r="B64" s="75">
        <v>28</v>
      </c>
      <c r="C64" s="76">
        <v>21</v>
      </c>
      <c r="D64" s="99">
        <f t="shared" si="14"/>
        <v>49</v>
      </c>
      <c r="E64" s="78">
        <v>20</v>
      </c>
      <c r="F64" s="76">
        <v>14</v>
      </c>
      <c r="G64" s="77">
        <f t="shared" si="5"/>
        <v>34</v>
      </c>
      <c r="H64" s="78">
        <v>16</v>
      </c>
      <c r="I64" s="76">
        <v>17</v>
      </c>
      <c r="J64" s="77">
        <f t="shared" si="6"/>
        <v>33</v>
      </c>
      <c r="K64" s="78">
        <v>18</v>
      </c>
      <c r="L64" s="76">
        <v>19</v>
      </c>
      <c r="M64" s="77">
        <f t="shared" si="18"/>
        <v>37</v>
      </c>
      <c r="N64" s="75"/>
      <c r="O64" s="76"/>
      <c r="P64" s="77" t="str">
        <f t="shared" si="8"/>
        <v/>
      </c>
      <c r="Q64" s="75"/>
      <c r="R64" s="76"/>
      <c r="S64" s="80" t="str">
        <f t="shared" si="15"/>
        <v/>
      </c>
      <c r="T64" s="97">
        <f t="shared" si="1"/>
        <v>82</v>
      </c>
      <c r="U64" s="82">
        <f t="shared" si="12"/>
        <v>71</v>
      </c>
      <c r="V64" s="83">
        <f t="shared" si="10"/>
        <v>153</v>
      </c>
      <c r="W64" s="62">
        <f t="shared" si="2"/>
        <v>53.594771241830067</v>
      </c>
      <c r="X64" s="84">
        <f t="shared" si="3"/>
        <v>46.405228758169933</v>
      </c>
      <c r="Y64" s="52"/>
    </row>
    <row r="65" spans="1:25">
      <c r="A65" s="3" t="s">
        <v>110</v>
      </c>
      <c r="B65" s="75">
        <v>36</v>
      </c>
      <c r="C65" s="76">
        <v>8</v>
      </c>
      <c r="D65" s="99">
        <f t="shared" si="14"/>
        <v>44</v>
      </c>
      <c r="E65" s="78">
        <v>27</v>
      </c>
      <c r="F65" s="76">
        <v>17</v>
      </c>
      <c r="G65" s="77">
        <f t="shared" si="5"/>
        <v>44</v>
      </c>
      <c r="H65" s="78">
        <v>20</v>
      </c>
      <c r="I65" s="76">
        <v>5</v>
      </c>
      <c r="J65" s="77">
        <f t="shared" si="6"/>
        <v>25</v>
      </c>
      <c r="K65" s="78">
        <v>36</v>
      </c>
      <c r="L65" s="76">
        <v>25</v>
      </c>
      <c r="M65" s="77">
        <f t="shared" si="18"/>
        <v>61</v>
      </c>
      <c r="N65" s="75"/>
      <c r="O65" s="76"/>
      <c r="P65" s="77" t="str">
        <f t="shared" si="8"/>
        <v/>
      </c>
      <c r="Q65" s="75"/>
      <c r="R65" s="76"/>
      <c r="S65" s="80" t="str">
        <f t="shared" si="15"/>
        <v/>
      </c>
      <c r="T65" s="86">
        <f t="shared" si="1"/>
        <v>119</v>
      </c>
      <c r="U65" s="82">
        <f t="shared" si="12"/>
        <v>55</v>
      </c>
      <c r="V65" s="83">
        <f t="shared" si="10"/>
        <v>174</v>
      </c>
      <c r="W65" s="62">
        <f t="shared" si="2"/>
        <v>68.390804597701148</v>
      </c>
      <c r="X65" s="84">
        <f t="shared" si="3"/>
        <v>31.609195402298852</v>
      </c>
      <c r="Y65" s="52"/>
    </row>
    <row r="66" spans="1:25">
      <c r="A66" s="3" t="s">
        <v>111</v>
      </c>
      <c r="B66" s="75">
        <v>40</v>
      </c>
      <c r="C66" s="76">
        <v>17</v>
      </c>
      <c r="D66" s="99">
        <f t="shared" si="14"/>
        <v>57</v>
      </c>
      <c r="E66" s="78">
        <v>52</v>
      </c>
      <c r="F66" s="76">
        <v>9</v>
      </c>
      <c r="G66" s="77">
        <f t="shared" si="5"/>
        <v>61</v>
      </c>
      <c r="H66" s="78">
        <v>22</v>
      </c>
      <c r="I66" s="76">
        <v>12</v>
      </c>
      <c r="J66" s="77">
        <f t="shared" si="6"/>
        <v>34</v>
      </c>
      <c r="K66" s="78">
        <v>35</v>
      </c>
      <c r="L66" s="76">
        <v>19</v>
      </c>
      <c r="M66" s="77">
        <f t="shared" si="18"/>
        <v>54</v>
      </c>
      <c r="N66" s="75"/>
      <c r="O66" s="76"/>
      <c r="P66" s="77" t="str">
        <f t="shared" si="8"/>
        <v/>
      </c>
      <c r="Q66" s="75"/>
      <c r="R66" s="76"/>
      <c r="S66" s="80" t="str">
        <f t="shared" si="15"/>
        <v/>
      </c>
      <c r="T66" s="86">
        <f t="shared" si="1"/>
        <v>149</v>
      </c>
      <c r="U66" s="82">
        <f t="shared" si="12"/>
        <v>57</v>
      </c>
      <c r="V66" s="83">
        <f t="shared" si="10"/>
        <v>206</v>
      </c>
      <c r="W66" s="62">
        <f t="shared" si="2"/>
        <v>72.330097087378647</v>
      </c>
      <c r="X66" s="84">
        <f t="shared" si="3"/>
        <v>27.66990291262136</v>
      </c>
      <c r="Y66" s="52"/>
    </row>
    <row r="67" spans="1:25">
      <c r="A67" s="3" t="s">
        <v>112</v>
      </c>
      <c r="B67" s="75">
        <v>23</v>
      </c>
      <c r="C67" s="76">
        <v>24</v>
      </c>
      <c r="D67" s="99">
        <f t="shared" si="14"/>
        <v>47</v>
      </c>
      <c r="E67" s="78">
        <v>25</v>
      </c>
      <c r="F67" s="76">
        <v>21</v>
      </c>
      <c r="G67" s="77">
        <f t="shared" si="5"/>
        <v>46</v>
      </c>
      <c r="H67" s="78">
        <v>13</v>
      </c>
      <c r="I67" s="76">
        <v>24</v>
      </c>
      <c r="J67" s="77">
        <f t="shared" si="6"/>
        <v>37</v>
      </c>
      <c r="K67" s="78">
        <v>11</v>
      </c>
      <c r="L67" s="76">
        <v>14</v>
      </c>
      <c r="M67" s="77">
        <f t="shared" si="18"/>
        <v>25</v>
      </c>
      <c r="N67" s="75"/>
      <c r="O67" s="76"/>
      <c r="P67" s="77" t="str">
        <f t="shared" si="8"/>
        <v/>
      </c>
      <c r="Q67" s="75"/>
      <c r="R67" s="76"/>
      <c r="S67" s="80" t="str">
        <f t="shared" si="15"/>
        <v/>
      </c>
      <c r="T67" s="86">
        <f t="shared" si="1"/>
        <v>72</v>
      </c>
      <c r="U67" s="82">
        <f t="shared" si="12"/>
        <v>83</v>
      </c>
      <c r="V67" s="83">
        <f t="shared" si="10"/>
        <v>155</v>
      </c>
      <c r="W67" s="62">
        <f t="shared" si="2"/>
        <v>46.451612903225808</v>
      </c>
      <c r="X67" s="84">
        <f t="shared" si="3"/>
        <v>53.548387096774192</v>
      </c>
      <c r="Y67" s="52"/>
    </row>
    <row r="68" spans="1:25">
      <c r="A68" s="3" t="s">
        <v>113</v>
      </c>
      <c r="B68" s="75">
        <v>8</v>
      </c>
      <c r="C68" s="76">
        <v>5</v>
      </c>
      <c r="D68" s="99">
        <f t="shared" si="14"/>
        <v>13</v>
      </c>
      <c r="E68" s="78">
        <v>10</v>
      </c>
      <c r="F68" s="76">
        <v>3</v>
      </c>
      <c r="G68" s="77">
        <f t="shared" si="5"/>
        <v>13</v>
      </c>
      <c r="H68" s="78">
        <v>1</v>
      </c>
      <c r="I68" s="76">
        <v>2</v>
      </c>
      <c r="J68" s="77">
        <f t="shared" si="6"/>
        <v>3</v>
      </c>
      <c r="K68" s="78">
        <v>11</v>
      </c>
      <c r="L68" s="76">
        <v>8</v>
      </c>
      <c r="M68" s="77">
        <f t="shared" si="18"/>
        <v>19</v>
      </c>
      <c r="N68" s="75"/>
      <c r="O68" s="76"/>
      <c r="P68" s="77" t="str">
        <f t="shared" si="8"/>
        <v/>
      </c>
      <c r="Q68" s="75"/>
      <c r="R68" s="76"/>
      <c r="S68" s="80" t="str">
        <f t="shared" si="15"/>
        <v/>
      </c>
      <c r="T68" s="86">
        <f t="shared" si="1"/>
        <v>30</v>
      </c>
      <c r="U68" s="82">
        <f t="shared" si="12"/>
        <v>18</v>
      </c>
      <c r="V68" s="83">
        <f t="shared" si="10"/>
        <v>48</v>
      </c>
      <c r="W68" s="62">
        <f t="shared" si="2"/>
        <v>62.5</v>
      </c>
      <c r="X68" s="84">
        <f t="shared" si="3"/>
        <v>37.5</v>
      </c>
      <c r="Y68" s="52"/>
    </row>
    <row r="69" spans="1:25">
      <c r="A69" s="4" t="s">
        <v>25</v>
      </c>
      <c r="B69" s="90">
        <f>IF(SUM(B$70:B$72)=0,"",SUM(B$70:B$72))</f>
        <v>35</v>
      </c>
      <c r="C69" s="88">
        <f>IF(SUM(C$70:C$72)=0,"",SUM(C$70:C$72))</f>
        <v>170</v>
      </c>
      <c r="D69" s="101">
        <f t="shared" si="14"/>
        <v>205</v>
      </c>
      <c r="E69" s="88">
        <f t="shared" ref="E69:R69" si="27">IF(SUM(E$70:E$72)=0,"",SUM(E$70:E$72))</f>
        <v>35</v>
      </c>
      <c r="F69" s="88">
        <f t="shared" si="27"/>
        <v>150</v>
      </c>
      <c r="G69" s="89">
        <f t="shared" si="5"/>
        <v>185</v>
      </c>
      <c r="H69" s="93">
        <f t="shared" si="27"/>
        <v>18</v>
      </c>
      <c r="I69" s="88">
        <f t="shared" si="27"/>
        <v>139</v>
      </c>
      <c r="J69" s="89">
        <f t="shared" si="6"/>
        <v>157</v>
      </c>
      <c r="K69" s="93">
        <f t="shared" si="27"/>
        <v>47</v>
      </c>
      <c r="L69" s="88">
        <f t="shared" si="27"/>
        <v>145</v>
      </c>
      <c r="M69" s="89">
        <f t="shared" si="18"/>
        <v>192</v>
      </c>
      <c r="N69" s="88" t="str">
        <f t="shared" si="27"/>
        <v/>
      </c>
      <c r="O69" s="88" t="str">
        <f t="shared" si="27"/>
        <v/>
      </c>
      <c r="P69" s="89" t="str">
        <f t="shared" si="8"/>
        <v/>
      </c>
      <c r="Q69" s="88" t="str">
        <f t="shared" si="27"/>
        <v/>
      </c>
      <c r="R69" s="88" t="str">
        <f t="shared" si="27"/>
        <v/>
      </c>
      <c r="S69" s="92" t="str">
        <f t="shared" si="15"/>
        <v/>
      </c>
      <c r="T69" s="100">
        <f t="shared" si="1"/>
        <v>135</v>
      </c>
      <c r="U69" s="94">
        <f t="shared" si="12"/>
        <v>604</v>
      </c>
      <c r="V69" s="95">
        <f t="shared" si="10"/>
        <v>739</v>
      </c>
      <c r="W69" s="64">
        <f t="shared" si="2"/>
        <v>18.267929634641408</v>
      </c>
      <c r="X69" s="106">
        <f t="shared" si="3"/>
        <v>81.732070365358595</v>
      </c>
      <c r="Y69" s="52"/>
    </row>
    <row r="70" spans="1:25">
      <c r="A70" s="3" t="s">
        <v>114</v>
      </c>
      <c r="B70" s="75">
        <v>4</v>
      </c>
      <c r="C70" s="76">
        <v>28</v>
      </c>
      <c r="D70" s="99">
        <f t="shared" si="14"/>
        <v>32</v>
      </c>
      <c r="E70" s="75">
        <v>2</v>
      </c>
      <c r="F70" s="76">
        <v>32</v>
      </c>
      <c r="G70" s="77">
        <f t="shared" si="5"/>
        <v>34</v>
      </c>
      <c r="H70" s="78">
        <v>3</v>
      </c>
      <c r="I70" s="76">
        <v>26</v>
      </c>
      <c r="J70" s="77">
        <f t="shared" si="6"/>
        <v>29</v>
      </c>
      <c r="K70" s="78">
        <v>5</v>
      </c>
      <c r="L70" s="76">
        <v>23</v>
      </c>
      <c r="M70" s="77">
        <f t="shared" si="18"/>
        <v>28</v>
      </c>
      <c r="N70" s="75"/>
      <c r="O70" s="76"/>
      <c r="P70" s="77" t="str">
        <f t="shared" si="8"/>
        <v/>
      </c>
      <c r="Q70" s="75"/>
      <c r="R70" s="76"/>
      <c r="S70" s="80" t="str">
        <f t="shared" si="15"/>
        <v/>
      </c>
      <c r="T70" s="86">
        <f t="shared" si="1"/>
        <v>14</v>
      </c>
      <c r="U70" s="82">
        <f t="shared" si="12"/>
        <v>109</v>
      </c>
      <c r="V70" s="83">
        <f t="shared" si="10"/>
        <v>123</v>
      </c>
      <c r="W70" s="62">
        <f t="shared" si="2"/>
        <v>11.382113821138212</v>
      </c>
      <c r="X70" s="84">
        <f t="shared" si="3"/>
        <v>88.617886178861795</v>
      </c>
      <c r="Y70" s="52"/>
    </row>
    <row r="71" spans="1:25">
      <c r="A71" s="3" t="s">
        <v>115</v>
      </c>
      <c r="B71" s="75">
        <v>16</v>
      </c>
      <c r="C71" s="76">
        <v>72</v>
      </c>
      <c r="D71" s="99">
        <f t="shared" si="14"/>
        <v>88</v>
      </c>
      <c r="E71" s="78">
        <v>9</v>
      </c>
      <c r="F71" s="76">
        <v>60</v>
      </c>
      <c r="G71" s="77">
        <f t="shared" si="5"/>
        <v>69</v>
      </c>
      <c r="H71" s="78">
        <v>8</v>
      </c>
      <c r="I71" s="76">
        <v>54</v>
      </c>
      <c r="J71" s="77">
        <f t="shared" si="6"/>
        <v>62</v>
      </c>
      <c r="K71" s="78">
        <v>11</v>
      </c>
      <c r="L71" s="76">
        <v>65</v>
      </c>
      <c r="M71" s="77">
        <f t="shared" si="18"/>
        <v>76</v>
      </c>
      <c r="N71" s="75"/>
      <c r="O71" s="76"/>
      <c r="P71" s="77" t="str">
        <f t="shared" si="8"/>
        <v/>
      </c>
      <c r="Q71" s="75"/>
      <c r="R71" s="76"/>
      <c r="S71" s="80" t="str">
        <f t="shared" si="15"/>
        <v/>
      </c>
      <c r="T71" s="86">
        <f t="shared" si="1"/>
        <v>44</v>
      </c>
      <c r="U71" s="82">
        <f t="shared" si="12"/>
        <v>251</v>
      </c>
      <c r="V71" s="83">
        <f t="shared" si="10"/>
        <v>295</v>
      </c>
      <c r="W71" s="62">
        <f t="shared" ref="W71:W130" si="28">(100*$T71)/$V71</f>
        <v>14.915254237288135</v>
      </c>
      <c r="X71" s="84">
        <f t="shared" ref="X71:X134" si="29">(100*$U71)/$V71</f>
        <v>85.084745762711862</v>
      </c>
      <c r="Y71" s="52"/>
    </row>
    <row r="72" spans="1:25">
      <c r="A72" s="3" t="s">
        <v>116</v>
      </c>
      <c r="B72" s="75">
        <v>15</v>
      </c>
      <c r="C72" s="76">
        <v>70</v>
      </c>
      <c r="D72" s="99">
        <f t="shared" si="14"/>
        <v>85</v>
      </c>
      <c r="E72" s="78">
        <v>24</v>
      </c>
      <c r="F72" s="76">
        <v>58</v>
      </c>
      <c r="G72" s="77">
        <f t="shared" si="5"/>
        <v>82</v>
      </c>
      <c r="H72" s="78">
        <v>7</v>
      </c>
      <c r="I72" s="76">
        <v>59</v>
      </c>
      <c r="J72" s="77">
        <f t="shared" si="6"/>
        <v>66</v>
      </c>
      <c r="K72" s="78">
        <v>31</v>
      </c>
      <c r="L72" s="76">
        <v>57</v>
      </c>
      <c r="M72" s="77">
        <f t="shared" si="18"/>
        <v>88</v>
      </c>
      <c r="N72" s="75"/>
      <c r="O72" s="76"/>
      <c r="P72" s="77" t="str">
        <f t="shared" si="8"/>
        <v/>
      </c>
      <c r="Q72" s="75"/>
      <c r="R72" s="76"/>
      <c r="S72" s="80" t="str">
        <f t="shared" si="15"/>
        <v/>
      </c>
      <c r="T72" s="81">
        <f t="shared" si="1"/>
        <v>77</v>
      </c>
      <c r="U72" s="82">
        <f t="shared" si="12"/>
        <v>244</v>
      </c>
      <c r="V72" s="83">
        <f t="shared" si="10"/>
        <v>321</v>
      </c>
      <c r="W72" s="62">
        <f t="shared" si="28"/>
        <v>23.987538940809969</v>
      </c>
      <c r="X72" s="84">
        <f t="shared" si="29"/>
        <v>76.012461059190031</v>
      </c>
      <c r="Y72" s="52"/>
    </row>
    <row r="73" spans="1:25">
      <c r="A73" s="4" t="s">
        <v>15</v>
      </c>
      <c r="B73" s="90">
        <f>IF(B$74=0,"",B$74)</f>
        <v>11</v>
      </c>
      <c r="C73" s="88">
        <f>IF(C$74=0,"",C$74)</f>
        <v>50</v>
      </c>
      <c r="D73" s="101">
        <f t="shared" si="14"/>
        <v>61</v>
      </c>
      <c r="E73" s="90">
        <f t="shared" ref="E73:R73" si="30">IF(E$74=0,"",E$74)</f>
        <v>8</v>
      </c>
      <c r="F73" s="88">
        <f t="shared" si="30"/>
        <v>56</v>
      </c>
      <c r="G73" s="89">
        <f t="shared" ref="G73:G130" si="31">IF(SUM($E73:$F73)=0," ",SUM($E73:$F73))</f>
        <v>64</v>
      </c>
      <c r="H73" s="91">
        <f t="shared" si="30"/>
        <v>7</v>
      </c>
      <c r="I73" s="88">
        <f t="shared" si="30"/>
        <v>38</v>
      </c>
      <c r="J73" s="89">
        <f t="shared" ref="J73:J130" si="32">IF(SUM($H73:$I73)=0," ",SUM($H73:$I73))</f>
        <v>45</v>
      </c>
      <c r="K73" s="91">
        <f t="shared" si="30"/>
        <v>5</v>
      </c>
      <c r="L73" s="88">
        <f t="shared" si="30"/>
        <v>45</v>
      </c>
      <c r="M73" s="89">
        <f t="shared" si="18"/>
        <v>50</v>
      </c>
      <c r="N73" s="90" t="str">
        <f t="shared" si="30"/>
        <v/>
      </c>
      <c r="O73" s="88" t="str">
        <f t="shared" si="30"/>
        <v/>
      </c>
      <c r="P73" s="89" t="str">
        <f t="shared" ref="P73:P130" si="33">IF(SUM($N73:$O73)=0,"",SUM($N73:$O73))</f>
        <v/>
      </c>
      <c r="Q73" s="90" t="str">
        <f t="shared" si="30"/>
        <v/>
      </c>
      <c r="R73" s="88" t="str">
        <f t="shared" si="30"/>
        <v/>
      </c>
      <c r="S73" s="92" t="str">
        <f t="shared" si="15"/>
        <v/>
      </c>
      <c r="T73" s="107">
        <f t="shared" si="1"/>
        <v>31</v>
      </c>
      <c r="U73" s="94">
        <f t="shared" si="12"/>
        <v>189</v>
      </c>
      <c r="V73" s="95">
        <f t="shared" si="10"/>
        <v>220</v>
      </c>
      <c r="W73" s="64">
        <f t="shared" si="28"/>
        <v>14.090909090909092</v>
      </c>
      <c r="X73" s="106">
        <f t="shared" si="29"/>
        <v>85.909090909090907</v>
      </c>
      <c r="Y73" s="52"/>
    </row>
    <row r="74" spans="1:25">
      <c r="A74" s="3" t="s">
        <v>117</v>
      </c>
      <c r="B74" s="75">
        <v>11</v>
      </c>
      <c r="C74" s="76">
        <v>50</v>
      </c>
      <c r="D74" s="99">
        <f t="shared" si="14"/>
        <v>61</v>
      </c>
      <c r="E74" s="78">
        <v>8</v>
      </c>
      <c r="F74" s="76">
        <v>56</v>
      </c>
      <c r="G74" s="77">
        <f t="shared" si="31"/>
        <v>64</v>
      </c>
      <c r="H74" s="78">
        <v>7</v>
      </c>
      <c r="I74" s="76">
        <v>38</v>
      </c>
      <c r="J74" s="77">
        <f t="shared" si="32"/>
        <v>45</v>
      </c>
      <c r="K74" s="78">
        <v>5</v>
      </c>
      <c r="L74" s="76">
        <v>45</v>
      </c>
      <c r="M74" s="77">
        <f t="shared" si="18"/>
        <v>50</v>
      </c>
      <c r="N74" s="75"/>
      <c r="O74" s="76"/>
      <c r="P74" s="77" t="str">
        <f t="shared" si="33"/>
        <v/>
      </c>
      <c r="Q74" s="75"/>
      <c r="R74" s="76"/>
      <c r="S74" s="80" t="str">
        <f t="shared" si="15"/>
        <v/>
      </c>
      <c r="T74" s="86">
        <f t="shared" ref="T74:T130" si="34">SUM($B74,$E74,$H74,$K74,$N74,$Q74)</f>
        <v>31</v>
      </c>
      <c r="U74" s="82">
        <f t="shared" si="12"/>
        <v>189</v>
      </c>
      <c r="V74" s="83">
        <f t="shared" si="10"/>
        <v>220</v>
      </c>
      <c r="W74" s="62">
        <f t="shared" si="28"/>
        <v>14.090909090909092</v>
      </c>
      <c r="X74" s="84">
        <f t="shared" si="29"/>
        <v>85.909090909090907</v>
      </c>
      <c r="Y74" s="52"/>
    </row>
    <row r="75" spans="1:25">
      <c r="A75" s="4" t="s">
        <v>22</v>
      </c>
      <c r="B75" s="90">
        <f>IF(B$76=0,"",B$76)</f>
        <v>24</v>
      </c>
      <c r="C75" s="88">
        <f t="shared" ref="C75:R75" si="35">IF(C$76=0,"",C$76)</f>
        <v>31</v>
      </c>
      <c r="D75" s="101">
        <f t="shared" si="14"/>
        <v>55</v>
      </c>
      <c r="E75" s="90">
        <f t="shared" si="35"/>
        <v>17</v>
      </c>
      <c r="F75" s="88">
        <f t="shared" si="35"/>
        <v>39</v>
      </c>
      <c r="G75" s="89">
        <f t="shared" si="31"/>
        <v>56</v>
      </c>
      <c r="H75" s="91">
        <f t="shared" si="35"/>
        <v>25</v>
      </c>
      <c r="I75" s="88">
        <f t="shared" si="35"/>
        <v>49</v>
      </c>
      <c r="J75" s="89">
        <f t="shared" si="32"/>
        <v>74</v>
      </c>
      <c r="K75" s="91">
        <f t="shared" si="35"/>
        <v>19</v>
      </c>
      <c r="L75" s="88">
        <f t="shared" si="35"/>
        <v>62</v>
      </c>
      <c r="M75" s="89">
        <f t="shared" si="18"/>
        <v>81</v>
      </c>
      <c r="N75" s="90">
        <f t="shared" si="35"/>
        <v>21</v>
      </c>
      <c r="O75" s="88">
        <f t="shared" si="35"/>
        <v>49</v>
      </c>
      <c r="P75" s="89">
        <f t="shared" si="33"/>
        <v>70</v>
      </c>
      <c r="Q75" s="90">
        <f t="shared" si="35"/>
        <v>15</v>
      </c>
      <c r="R75" s="88">
        <f t="shared" si="35"/>
        <v>41</v>
      </c>
      <c r="S75" s="92">
        <f t="shared" si="15"/>
        <v>56</v>
      </c>
      <c r="T75" s="100">
        <f t="shared" si="34"/>
        <v>121</v>
      </c>
      <c r="U75" s="94">
        <f t="shared" si="12"/>
        <v>271</v>
      </c>
      <c r="V75" s="95">
        <f t="shared" ref="V75:V130" si="36">$T75+$U75</f>
        <v>392</v>
      </c>
      <c r="W75" s="64">
        <f t="shared" si="28"/>
        <v>30.867346938775512</v>
      </c>
      <c r="X75" s="106">
        <f t="shared" si="29"/>
        <v>69.132653061224488</v>
      </c>
      <c r="Y75" s="52"/>
    </row>
    <row r="76" spans="1:25">
      <c r="A76" s="3" t="s">
        <v>118</v>
      </c>
      <c r="B76" s="75">
        <v>24</v>
      </c>
      <c r="C76" s="76">
        <v>31</v>
      </c>
      <c r="D76" s="99">
        <f t="shared" si="14"/>
        <v>55</v>
      </c>
      <c r="E76" s="78">
        <v>17</v>
      </c>
      <c r="F76" s="76">
        <v>39</v>
      </c>
      <c r="G76" s="77">
        <f t="shared" si="31"/>
        <v>56</v>
      </c>
      <c r="H76" s="78">
        <v>25</v>
      </c>
      <c r="I76" s="76">
        <v>49</v>
      </c>
      <c r="J76" s="77">
        <f t="shared" si="32"/>
        <v>74</v>
      </c>
      <c r="K76" s="78">
        <v>19</v>
      </c>
      <c r="L76" s="76">
        <v>62</v>
      </c>
      <c r="M76" s="77">
        <f t="shared" si="18"/>
        <v>81</v>
      </c>
      <c r="N76" s="75">
        <v>21</v>
      </c>
      <c r="O76" s="76">
        <v>49</v>
      </c>
      <c r="P76" s="77">
        <f t="shared" si="33"/>
        <v>70</v>
      </c>
      <c r="Q76" s="75">
        <v>15</v>
      </c>
      <c r="R76" s="76">
        <v>41</v>
      </c>
      <c r="S76" s="80">
        <f t="shared" si="15"/>
        <v>56</v>
      </c>
      <c r="T76" s="86">
        <f t="shared" si="34"/>
        <v>121</v>
      </c>
      <c r="U76" s="82">
        <f t="shared" ref="U76:U130" si="37">SUM($C76,$F76,$I76,L76,$O76,$R76)</f>
        <v>271</v>
      </c>
      <c r="V76" s="83">
        <f t="shared" si="36"/>
        <v>392</v>
      </c>
      <c r="W76" s="62">
        <f t="shared" si="28"/>
        <v>30.867346938775512</v>
      </c>
      <c r="X76" s="84">
        <f t="shared" si="29"/>
        <v>69.132653061224488</v>
      </c>
      <c r="Y76" s="52"/>
    </row>
    <row r="77" spans="1:25">
      <c r="A77" s="4" t="s">
        <v>13</v>
      </c>
      <c r="B77" s="90">
        <f>IF(SUM(B$78:B$81)=0,"",SUM(B$78:B$81))</f>
        <v>59</v>
      </c>
      <c r="C77" s="88">
        <f t="shared" ref="C77:R77" si="38">IF(SUM(C$78:C$81)=0,"",SUM(C$78:C$81))</f>
        <v>190</v>
      </c>
      <c r="D77" s="101">
        <f t="shared" si="14"/>
        <v>249</v>
      </c>
      <c r="E77" s="88">
        <f t="shared" si="38"/>
        <v>44</v>
      </c>
      <c r="F77" s="88">
        <f t="shared" si="38"/>
        <v>170</v>
      </c>
      <c r="G77" s="89">
        <f t="shared" si="31"/>
        <v>214</v>
      </c>
      <c r="H77" s="93">
        <f t="shared" si="38"/>
        <v>27</v>
      </c>
      <c r="I77" s="88">
        <f t="shared" si="38"/>
        <v>120</v>
      </c>
      <c r="J77" s="89">
        <f t="shared" si="32"/>
        <v>147</v>
      </c>
      <c r="K77" s="93">
        <f t="shared" si="38"/>
        <v>48</v>
      </c>
      <c r="L77" s="88">
        <f t="shared" si="38"/>
        <v>177</v>
      </c>
      <c r="M77" s="89">
        <f t="shared" si="18"/>
        <v>225</v>
      </c>
      <c r="N77" s="88" t="str">
        <f t="shared" si="38"/>
        <v/>
      </c>
      <c r="O77" s="88" t="str">
        <f t="shared" si="38"/>
        <v/>
      </c>
      <c r="P77" s="89" t="str">
        <f t="shared" si="33"/>
        <v/>
      </c>
      <c r="Q77" s="88" t="str">
        <f t="shared" si="38"/>
        <v/>
      </c>
      <c r="R77" s="88" t="str">
        <f t="shared" si="38"/>
        <v/>
      </c>
      <c r="S77" s="92" t="str">
        <f t="shared" si="15"/>
        <v/>
      </c>
      <c r="T77" s="100">
        <f t="shared" si="34"/>
        <v>178</v>
      </c>
      <c r="U77" s="94">
        <f t="shared" si="37"/>
        <v>657</v>
      </c>
      <c r="V77" s="95">
        <f t="shared" si="36"/>
        <v>835</v>
      </c>
      <c r="W77" s="64">
        <f t="shared" si="28"/>
        <v>21.317365269461078</v>
      </c>
      <c r="X77" s="106">
        <f t="shared" si="29"/>
        <v>78.682634730538922</v>
      </c>
      <c r="Y77" s="52"/>
    </row>
    <row r="78" spans="1:25">
      <c r="A78" s="3" t="s">
        <v>119</v>
      </c>
      <c r="B78" s="75">
        <v>6</v>
      </c>
      <c r="C78" s="76">
        <v>50</v>
      </c>
      <c r="D78" s="99">
        <f t="shared" si="14"/>
        <v>56</v>
      </c>
      <c r="E78" s="78">
        <v>6</v>
      </c>
      <c r="F78" s="76">
        <v>41</v>
      </c>
      <c r="G78" s="77">
        <f t="shared" si="31"/>
        <v>47</v>
      </c>
      <c r="H78" s="78"/>
      <c r="I78" s="76"/>
      <c r="J78" s="77" t="str">
        <f t="shared" si="32"/>
        <v xml:space="preserve"> </v>
      </c>
      <c r="K78" s="78"/>
      <c r="L78" s="76"/>
      <c r="M78" s="77" t="str">
        <f t="shared" si="18"/>
        <v xml:space="preserve"> </v>
      </c>
      <c r="N78" s="75"/>
      <c r="O78" s="76"/>
      <c r="P78" s="77" t="str">
        <f t="shared" si="33"/>
        <v/>
      </c>
      <c r="Q78" s="75"/>
      <c r="R78" s="76"/>
      <c r="S78" s="80" t="str">
        <f t="shared" si="15"/>
        <v/>
      </c>
      <c r="T78" s="86">
        <f t="shared" si="34"/>
        <v>12</v>
      </c>
      <c r="U78" s="82">
        <f t="shared" si="37"/>
        <v>91</v>
      </c>
      <c r="V78" s="83">
        <f t="shared" si="36"/>
        <v>103</v>
      </c>
      <c r="W78" s="62">
        <f t="shared" si="28"/>
        <v>11.650485436893204</v>
      </c>
      <c r="X78" s="84">
        <f t="shared" si="29"/>
        <v>88.349514563106794</v>
      </c>
      <c r="Y78" s="52"/>
    </row>
    <row r="79" spans="1:25">
      <c r="A79" s="3" t="s">
        <v>120</v>
      </c>
      <c r="B79" s="75">
        <v>20</v>
      </c>
      <c r="C79" s="76">
        <v>59</v>
      </c>
      <c r="D79" s="99">
        <f t="shared" si="14"/>
        <v>79</v>
      </c>
      <c r="E79" s="78">
        <v>13</v>
      </c>
      <c r="F79" s="76">
        <v>47</v>
      </c>
      <c r="G79" s="77">
        <f t="shared" si="31"/>
        <v>60</v>
      </c>
      <c r="H79" s="78">
        <v>21</v>
      </c>
      <c r="I79" s="76">
        <v>93</v>
      </c>
      <c r="J79" s="77">
        <f t="shared" si="32"/>
        <v>114</v>
      </c>
      <c r="K79" s="78">
        <v>35</v>
      </c>
      <c r="L79" s="76">
        <v>131</v>
      </c>
      <c r="M79" s="77">
        <f t="shared" si="18"/>
        <v>166</v>
      </c>
      <c r="N79" s="75"/>
      <c r="O79" s="76"/>
      <c r="P79" s="77" t="str">
        <f t="shared" si="33"/>
        <v/>
      </c>
      <c r="Q79" s="75"/>
      <c r="R79" s="76"/>
      <c r="S79" s="80" t="str">
        <f t="shared" si="15"/>
        <v/>
      </c>
      <c r="T79" s="86">
        <f t="shared" si="34"/>
        <v>89</v>
      </c>
      <c r="U79" s="82">
        <f t="shared" si="37"/>
        <v>330</v>
      </c>
      <c r="V79" s="83">
        <f t="shared" si="36"/>
        <v>419</v>
      </c>
      <c r="W79" s="62">
        <f t="shared" si="28"/>
        <v>21.241050119331742</v>
      </c>
      <c r="X79" s="84">
        <f t="shared" si="29"/>
        <v>78.758949880668254</v>
      </c>
      <c r="Y79" s="52"/>
    </row>
    <row r="80" spans="1:25">
      <c r="A80" s="3" t="s">
        <v>121</v>
      </c>
      <c r="B80" s="75">
        <v>16</v>
      </c>
      <c r="C80" s="76">
        <v>36</v>
      </c>
      <c r="D80" s="99">
        <f t="shared" si="14"/>
        <v>52</v>
      </c>
      <c r="E80" s="78">
        <v>11</v>
      </c>
      <c r="F80" s="76">
        <v>35</v>
      </c>
      <c r="G80" s="77">
        <f t="shared" si="31"/>
        <v>46</v>
      </c>
      <c r="H80" s="78"/>
      <c r="I80" s="76"/>
      <c r="J80" s="77" t="str">
        <f t="shared" si="32"/>
        <v xml:space="preserve"> </v>
      </c>
      <c r="K80" s="78"/>
      <c r="L80" s="76"/>
      <c r="M80" s="77" t="str">
        <f t="shared" si="18"/>
        <v xml:space="preserve"> </v>
      </c>
      <c r="N80" s="75"/>
      <c r="O80" s="76"/>
      <c r="P80" s="77" t="str">
        <f t="shared" si="33"/>
        <v/>
      </c>
      <c r="Q80" s="75"/>
      <c r="R80" s="76"/>
      <c r="S80" s="80" t="str">
        <f t="shared" si="15"/>
        <v/>
      </c>
      <c r="T80" s="81">
        <f t="shared" si="34"/>
        <v>27</v>
      </c>
      <c r="U80" s="82">
        <f t="shared" si="37"/>
        <v>71</v>
      </c>
      <c r="V80" s="83">
        <f t="shared" si="36"/>
        <v>98</v>
      </c>
      <c r="W80" s="62">
        <f t="shared" si="28"/>
        <v>27.551020408163264</v>
      </c>
      <c r="X80" s="84">
        <f t="shared" si="29"/>
        <v>72.448979591836732</v>
      </c>
      <c r="Y80" s="52"/>
    </row>
    <row r="81" spans="1:25">
      <c r="A81" s="3" t="s">
        <v>122</v>
      </c>
      <c r="B81" s="75">
        <v>17</v>
      </c>
      <c r="C81" s="76">
        <v>45</v>
      </c>
      <c r="D81" s="99">
        <f t="shared" ref="D81:D130" si="39">IF(SUM($B81:$C81)=0," ",SUM($B81:$C81))</f>
        <v>62</v>
      </c>
      <c r="E81" s="78">
        <v>14</v>
      </c>
      <c r="F81" s="76">
        <v>47</v>
      </c>
      <c r="G81" s="77">
        <f t="shared" si="31"/>
        <v>61</v>
      </c>
      <c r="H81" s="78">
        <v>6</v>
      </c>
      <c r="I81" s="76">
        <v>27</v>
      </c>
      <c r="J81" s="77">
        <f t="shared" si="32"/>
        <v>33</v>
      </c>
      <c r="K81" s="78">
        <v>13</v>
      </c>
      <c r="L81" s="76">
        <v>46</v>
      </c>
      <c r="M81" s="77">
        <f t="shared" si="18"/>
        <v>59</v>
      </c>
      <c r="N81" s="75"/>
      <c r="O81" s="76"/>
      <c r="P81" s="77" t="str">
        <f t="shared" si="33"/>
        <v/>
      </c>
      <c r="Q81" s="75"/>
      <c r="R81" s="76"/>
      <c r="S81" s="80" t="str">
        <f t="shared" ref="S81:S130" si="40">IF(SUM($Q81:$R81)=0,"",SUM($Q81:$R81))</f>
        <v/>
      </c>
      <c r="T81" s="108">
        <f>SUM($B81,$E81,$H81,$K81,$N81,$Q81)</f>
        <v>50</v>
      </c>
      <c r="U81" s="82">
        <f t="shared" si="37"/>
        <v>165</v>
      </c>
      <c r="V81" s="83">
        <f t="shared" si="36"/>
        <v>215</v>
      </c>
      <c r="W81" s="62">
        <f t="shared" si="28"/>
        <v>23.255813953488371</v>
      </c>
      <c r="X81" s="84">
        <f t="shared" si="29"/>
        <v>76.744186046511629</v>
      </c>
      <c r="Y81" s="52"/>
    </row>
    <row r="82" spans="1:25">
      <c r="A82" s="4" t="s">
        <v>14</v>
      </c>
      <c r="B82" s="90">
        <f>IF(SUM(B$83:B$84)=0,"",SUM(B$83:B$84))</f>
        <v>32</v>
      </c>
      <c r="C82" s="88">
        <f t="shared" ref="C82:R82" si="41">IF(SUM(C$83:C$84)=0,"",SUM(C$83:C$84))</f>
        <v>103</v>
      </c>
      <c r="D82" s="101">
        <f t="shared" si="39"/>
        <v>135</v>
      </c>
      <c r="E82" s="88">
        <f t="shared" si="41"/>
        <v>21</v>
      </c>
      <c r="F82" s="88">
        <f t="shared" si="41"/>
        <v>49</v>
      </c>
      <c r="G82" s="89">
        <f t="shared" si="31"/>
        <v>70</v>
      </c>
      <c r="H82" s="93">
        <f t="shared" si="41"/>
        <v>16</v>
      </c>
      <c r="I82" s="88">
        <f t="shared" si="41"/>
        <v>59</v>
      </c>
      <c r="J82" s="89">
        <f t="shared" si="32"/>
        <v>75</v>
      </c>
      <c r="K82" s="93">
        <f t="shared" si="41"/>
        <v>22</v>
      </c>
      <c r="L82" s="88">
        <f t="shared" si="41"/>
        <v>73</v>
      </c>
      <c r="M82" s="89">
        <f t="shared" si="18"/>
        <v>95</v>
      </c>
      <c r="N82" s="88" t="str">
        <f t="shared" si="41"/>
        <v/>
      </c>
      <c r="O82" s="88" t="str">
        <f t="shared" si="41"/>
        <v/>
      </c>
      <c r="P82" s="89" t="str">
        <f t="shared" si="33"/>
        <v/>
      </c>
      <c r="Q82" s="88" t="str">
        <f t="shared" si="41"/>
        <v/>
      </c>
      <c r="R82" s="88" t="str">
        <f t="shared" si="41"/>
        <v/>
      </c>
      <c r="S82" s="92" t="str">
        <f t="shared" si="40"/>
        <v/>
      </c>
      <c r="T82" s="109">
        <f t="shared" si="34"/>
        <v>91</v>
      </c>
      <c r="U82" s="94">
        <f t="shared" si="37"/>
        <v>284</v>
      </c>
      <c r="V82" s="95">
        <f t="shared" si="36"/>
        <v>375</v>
      </c>
      <c r="W82" s="64">
        <f t="shared" si="28"/>
        <v>24.266666666666666</v>
      </c>
      <c r="X82" s="106">
        <f t="shared" si="29"/>
        <v>75.733333333333334</v>
      </c>
      <c r="Y82" s="52"/>
    </row>
    <row r="83" spans="1:25">
      <c r="A83" s="3" t="s">
        <v>123</v>
      </c>
      <c r="B83" s="75">
        <v>7</v>
      </c>
      <c r="C83" s="76">
        <v>24</v>
      </c>
      <c r="D83" s="99">
        <f t="shared" si="39"/>
        <v>31</v>
      </c>
      <c r="E83" s="78">
        <v>4</v>
      </c>
      <c r="F83" s="76">
        <v>10</v>
      </c>
      <c r="G83" s="77">
        <f t="shared" si="31"/>
        <v>14</v>
      </c>
      <c r="H83" s="78">
        <v>1</v>
      </c>
      <c r="I83" s="76">
        <v>8</v>
      </c>
      <c r="J83" s="77">
        <f t="shared" si="32"/>
        <v>9</v>
      </c>
      <c r="K83" s="78">
        <v>4</v>
      </c>
      <c r="L83" s="76">
        <v>7</v>
      </c>
      <c r="M83" s="77">
        <f t="shared" si="18"/>
        <v>11</v>
      </c>
      <c r="N83" s="75"/>
      <c r="O83" s="76"/>
      <c r="P83" s="77" t="str">
        <f t="shared" si="33"/>
        <v/>
      </c>
      <c r="Q83" s="75"/>
      <c r="R83" s="76"/>
      <c r="S83" s="80" t="str">
        <f t="shared" si="40"/>
        <v/>
      </c>
      <c r="T83" s="108">
        <f t="shared" si="34"/>
        <v>16</v>
      </c>
      <c r="U83" s="82">
        <f t="shared" si="37"/>
        <v>49</v>
      </c>
      <c r="V83" s="83">
        <f t="shared" si="36"/>
        <v>65</v>
      </c>
      <c r="W83" s="62">
        <f t="shared" si="28"/>
        <v>24.615384615384617</v>
      </c>
      <c r="X83" s="84">
        <f t="shared" si="29"/>
        <v>75.384615384615387</v>
      </c>
      <c r="Y83" s="52"/>
    </row>
    <row r="84" spans="1:25">
      <c r="A84" s="3" t="s">
        <v>124</v>
      </c>
      <c r="B84" s="75">
        <v>25</v>
      </c>
      <c r="C84" s="76">
        <v>79</v>
      </c>
      <c r="D84" s="99">
        <f t="shared" si="39"/>
        <v>104</v>
      </c>
      <c r="E84" s="78">
        <v>17</v>
      </c>
      <c r="F84" s="76">
        <v>39</v>
      </c>
      <c r="G84" s="77">
        <f t="shared" si="31"/>
        <v>56</v>
      </c>
      <c r="H84" s="78">
        <v>15</v>
      </c>
      <c r="I84" s="76">
        <v>51</v>
      </c>
      <c r="J84" s="77">
        <f t="shared" si="32"/>
        <v>66</v>
      </c>
      <c r="K84" s="78">
        <v>18</v>
      </c>
      <c r="L84" s="76">
        <v>66</v>
      </c>
      <c r="M84" s="77">
        <f t="shared" si="18"/>
        <v>84</v>
      </c>
      <c r="N84" s="75"/>
      <c r="O84" s="76"/>
      <c r="P84" s="77" t="str">
        <f t="shared" si="33"/>
        <v/>
      </c>
      <c r="Q84" s="75"/>
      <c r="R84" s="76"/>
      <c r="S84" s="80" t="str">
        <f t="shared" si="40"/>
        <v/>
      </c>
      <c r="T84" s="108">
        <f t="shared" si="34"/>
        <v>75</v>
      </c>
      <c r="U84" s="82">
        <f t="shared" si="37"/>
        <v>235</v>
      </c>
      <c r="V84" s="83">
        <f t="shared" si="36"/>
        <v>310</v>
      </c>
      <c r="W84" s="62">
        <f t="shared" si="28"/>
        <v>24.193548387096776</v>
      </c>
      <c r="X84" s="84">
        <f t="shared" si="29"/>
        <v>75.806451612903231</v>
      </c>
      <c r="Y84" s="52"/>
    </row>
    <row r="85" spans="1:25">
      <c r="A85" s="4" t="s">
        <v>40</v>
      </c>
      <c r="B85" s="90">
        <f>IF(SUM(B$86:B$90)=0,"",SUM(B$86:B$90))</f>
        <v>23</v>
      </c>
      <c r="C85" s="88">
        <f t="shared" ref="C85:R85" si="42">IF(SUM(C$86:C$90)=0,"",SUM(C$86:C$90))</f>
        <v>112</v>
      </c>
      <c r="D85" s="101">
        <f t="shared" si="39"/>
        <v>135</v>
      </c>
      <c r="E85" s="88">
        <f t="shared" si="42"/>
        <v>22</v>
      </c>
      <c r="F85" s="88">
        <f t="shared" si="42"/>
        <v>97</v>
      </c>
      <c r="G85" s="89">
        <f t="shared" si="31"/>
        <v>119</v>
      </c>
      <c r="H85" s="93">
        <f t="shared" si="42"/>
        <v>15</v>
      </c>
      <c r="I85" s="88">
        <f t="shared" si="42"/>
        <v>53</v>
      </c>
      <c r="J85" s="89">
        <f t="shared" si="32"/>
        <v>68</v>
      </c>
      <c r="K85" s="93">
        <f t="shared" si="42"/>
        <v>9</v>
      </c>
      <c r="L85" s="88">
        <f t="shared" si="42"/>
        <v>38</v>
      </c>
      <c r="M85" s="89">
        <f t="shared" si="18"/>
        <v>47</v>
      </c>
      <c r="N85" s="88" t="str">
        <f t="shared" si="42"/>
        <v/>
      </c>
      <c r="O85" s="88" t="str">
        <f t="shared" si="42"/>
        <v/>
      </c>
      <c r="P85" s="89" t="str">
        <f t="shared" si="33"/>
        <v/>
      </c>
      <c r="Q85" s="88" t="str">
        <f t="shared" si="42"/>
        <v/>
      </c>
      <c r="R85" s="88" t="str">
        <f t="shared" si="42"/>
        <v/>
      </c>
      <c r="S85" s="92" t="str">
        <f t="shared" si="40"/>
        <v/>
      </c>
      <c r="T85" s="109">
        <f t="shared" si="34"/>
        <v>69</v>
      </c>
      <c r="U85" s="94">
        <f t="shared" si="37"/>
        <v>300</v>
      </c>
      <c r="V85" s="95">
        <f t="shared" si="36"/>
        <v>369</v>
      </c>
      <c r="W85" s="64">
        <f t="shared" si="28"/>
        <v>18.699186991869919</v>
      </c>
      <c r="X85" s="106">
        <f t="shared" si="29"/>
        <v>81.300813008130078</v>
      </c>
      <c r="Y85" s="52"/>
    </row>
    <row r="86" spans="1:25">
      <c r="A86" s="3" t="s">
        <v>125</v>
      </c>
      <c r="B86" s="75">
        <v>4</v>
      </c>
      <c r="C86" s="76">
        <v>36</v>
      </c>
      <c r="D86" s="99">
        <f t="shared" si="39"/>
        <v>40</v>
      </c>
      <c r="E86" s="78">
        <v>2</v>
      </c>
      <c r="F86" s="76">
        <v>35</v>
      </c>
      <c r="G86" s="77">
        <f t="shared" si="31"/>
        <v>37</v>
      </c>
      <c r="H86" s="78"/>
      <c r="I86" s="76"/>
      <c r="J86" s="77" t="str">
        <f t="shared" si="32"/>
        <v xml:space="preserve"> </v>
      </c>
      <c r="K86" s="78"/>
      <c r="L86" s="76"/>
      <c r="M86" s="77" t="str">
        <f t="shared" ref="M86:M130" si="43">IF(SUM($K86:$L86)=0," ",SUM($K86:$L86))</f>
        <v xml:space="preserve"> </v>
      </c>
      <c r="N86" s="75"/>
      <c r="O86" s="76"/>
      <c r="P86" s="77" t="str">
        <f t="shared" si="33"/>
        <v/>
      </c>
      <c r="Q86" s="75"/>
      <c r="R86" s="76"/>
      <c r="S86" s="80" t="str">
        <f t="shared" si="40"/>
        <v/>
      </c>
      <c r="T86" s="108">
        <f t="shared" si="34"/>
        <v>6</v>
      </c>
      <c r="U86" s="82">
        <f t="shared" si="37"/>
        <v>71</v>
      </c>
      <c r="V86" s="83">
        <f t="shared" si="36"/>
        <v>77</v>
      </c>
      <c r="W86" s="62">
        <f t="shared" si="28"/>
        <v>7.7922077922077921</v>
      </c>
      <c r="X86" s="84">
        <f t="shared" si="29"/>
        <v>92.20779220779221</v>
      </c>
      <c r="Y86" s="52"/>
    </row>
    <row r="87" spans="1:25">
      <c r="A87" s="3" t="s">
        <v>126</v>
      </c>
      <c r="B87" s="75"/>
      <c r="C87" s="76"/>
      <c r="D87" s="99" t="str">
        <f t="shared" si="39"/>
        <v xml:space="preserve"> </v>
      </c>
      <c r="E87" s="78"/>
      <c r="F87" s="76"/>
      <c r="G87" s="77" t="str">
        <f t="shared" si="31"/>
        <v xml:space="preserve"> </v>
      </c>
      <c r="H87" s="78">
        <v>5</v>
      </c>
      <c r="I87" s="76">
        <v>4</v>
      </c>
      <c r="J87" s="77">
        <f t="shared" si="32"/>
        <v>9</v>
      </c>
      <c r="K87" s="78">
        <v>1</v>
      </c>
      <c r="L87" s="76">
        <v>1</v>
      </c>
      <c r="M87" s="77">
        <f t="shared" si="43"/>
        <v>2</v>
      </c>
      <c r="N87" s="75"/>
      <c r="O87" s="76"/>
      <c r="P87" s="77" t="str">
        <f t="shared" si="33"/>
        <v/>
      </c>
      <c r="Q87" s="75"/>
      <c r="R87" s="76"/>
      <c r="S87" s="80" t="str">
        <f t="shared" si="40"/>
        <v/>
      </c>
      <c r="T87" s="108">
        <f t="shared" si="34"/>
        <v>6</v>
      </c>
      <c r="U87" s="82">
        <f t="shared" si="37"/>
        <v>5</v>
      </c>
      <c r="V87" s="83">
        <f t="shared" si="36"/>
        <v>11</v>
      </c>
      <c r="W87" s="62">
        <f t="shared" si="28"/>
        <v>54.545454545454547</v>
      </c>
      <c r="X87" s="84">
        <f t="shared" si="29"/>
        <v>45.454545454545453</v>
      </c>
      <c r="Y87" s="52"/>
    </row>
    <row r="88" spans="1:25">
      <c r="A88" s="3" t="s">
        <v>127</v>
      </c>
      <c r="B88" s="75">
        <v>7</v>
      </c>
      <c r="C88" s="76">
        <v>4</v>
      </c>
      <c r="D88" s="99">
        <f t="shared" si="39"/>
        <v>11</v>
      </c>
      <c r="E88" s="78">
        <v>7</v>
      </c>
      <c r="F88" s="76">
        <v>8</v>
      </c>
      <c r="G88" s="77">
        <f t="shared" si="31"/>
        <v>15</v>
      </c>
      <c r="H88" s="78"/>
      <c r="I88" s="76"/>
      <c r="J88" s="77" t="str">
        <f t="shared" si="32"/>
        <v xml:space="preserve"> </v>
      </c>
      <c r="K88" s="78"/>
      <c r="L88" s="76"/>
      <c r="M88" s="77" t="str">
        <f t="shared" si="43"/>
        <v xml:space="preserve"> </v>
      </c>
      <c r="N88" s="75"/>
      <c r="O88" s="76"/>
      <c r="P88" s="77" t="str">
        <f t="shared" si="33"/>
        <v/>
      </c>
      <c r="Q88" s="75"/>
      <c r="R88" s="76"/>
      <c r="S88" s="80" t="str">
        <f t="shared" si="40"/>
        <v/>
      </c>
      <c r="T88" s="108">
        <f t="shared" si="34"/>
        <v>14</v>
      </c>
      <c r="U88" s="82">
        <f t="shared" si="37"/>
        <v>12</v>
      </c>
      <c r="V88" s="83">
        <f t="shared" si="36"/>
        <v>26</v>
      </c>
      <c r="W88" s="62">
        <f t="shared" si="28"/>
        <v>53.846153846153847</v>
      </c>
      <c r="X88" s="84">
        <f t="shared" si="29"/>
        <v>46.153846153846153</v>
      </c>
      <c r="Y88" s="52"/>
    </row>
    <row r="89" spans="1:25">
      <c r="A89" s="3" t="s">
        <v>128</v>
      </c>
      <c r="B89" s="75">
        <v>5</v>
      </c>
      <c r="C89" s="76">
        <v>20</v>
      </c>
      <c r="D89" s="99">
        <f t="shared" si="39"/>
        <v>25</v>
      </c>
      <c r="E89" s="78">
        <v>3</v>
      </c>
      <c r="F89" s="76">
        <v>17</v>
      </c>
      <c r="G89" s="77">
        <f t="shared" si="31"/>
        <v>20</v>
      </c>
      <c r="H89" s="78">
        <v>6</v>
      </c>
      <c r="I89" s="76">
        <v>14</v>
      </c>
      <c r="J89" s="77">
        <f t="shared" si="32"/>
        <v>20</v>
      </c>
      <c r="K89" s="78">
        <v>1</v>
      </c>
      <c r="L89" s="76">
        <v>8</v>
      </c>
      <c r="M89" s="77">
        <f t="shared" si="43"/>
        <v>9</v>
      </c>
      <c r="N89" s="75"/>
      <c r="O89" s="76"/>
      <c r="P89" s="77" t="str">
        <f t="shared" si="33"/>
        <v/>
      </c>
      <c r="Q89" s="75"/>
      <c r="R89" s="76"/>
      <c r="S89" s="80" t="str">
        <f t="shared" si="40"/>
        <v/>
      </c>
      <c r="T89" s="108">
        <f t="shared" si="34"/>
        <v>15</v>
      </c>
      <c r="U89" s="82">
        <f t="shared" si="37"/>
        <v>59</v>
      </c>
      <c r="V89" s="83">
        <f t="shared" si="36"/>
        <v>74</v>
      </c>
      <c r="W89" s="62">
        <f t="shared" si="28"/>
        <v>20.27027027027027</v>
      </c>
      <c r="X89" s="84">
        <f t="shared" si="29"/>
        <v>79.729729729729726</v>
      </c>
      <c r="Y89" s="52"/>
    </row>
    <row r="90" spans="1:25">
      <c r="A90" s="3" t="s">
        <v>129</v>
      </c>
      <c r="B90" s="75">
        <v>7</v>
      </c>
      <c r="C90" s="76">
        <v>52</v>
      </c>
      <c r="D90" s="99">
        <f t="shared" si="39"/>
        <v>59</v>
      </c>
      <c r="E90" s="78">
        <v>10</v>
      </c>
      <c r="F90" s="76">
        <v>37</v>
      </c>
      <c r="G90" s="77">
        <f t="shared" si="31"/>
        <v>47</v>
      </c>
      <c r="H90" s="78">
        <v>4</v>
      </c>
      <c r="I90" s="76">
        <v>35</v>
      </c>
      <c r="J90" s="77">
        <f t="shared" si="32"/>
        <v>39</v>
      </c>
      <c r="K90" s="78">
        <v>7</v>
      </c>
      <c r="L90" s="76">
        <v>29</v>
      </c>
      <c r="M90" s="77">
        <f t="shared" si="43"/>
        <v>36</v>
      </c>
      <c r="N90" s="75"/>
      <c r="O90" s="76"/>
      <c r="P90" s="77" t="str">
        <f t="shared" si="33"/>
        <v/>
      </c>
      <c r="Q90" s="75"/>
      <c r="R90" s="76"/>
      <c r="S90" s="80" t="str">
        <f t="shared" si="40"/>
        <v/>
      </c>
      <c r="T90" s="108">
        <f t="shared" si="34"/>
        <v>28</v>
      </c>
      <c r="U90" s="82">
        <f t="shared" si="37"/>
        <v>153</v>
      </c>
      <c r="V90" s="83">
        <f t="shared" si="36"/>
        <v>181</v>
      </c>
      <c r="W90" s="62">
        <f t="shared" si="28"/>
        <v>15.469613259668508</v>
      </c>
      <c r="X90" s="84">
        <f t="shared" si="29"/>
        <v>84.530386740331494</v>
      </c>
      <c r="Y90" s="52"/>
    </row>
    <row r="91" spans="1:25">
      <c r="A91" s="4" t="s">
        <v>41</v>
      </c>
      <c r="B91" s="90">
        <f>IF(SUM(B$92:B$95)=0,"",SUM(B$92:B$95))</f>
        <v>27</v>
      </c>
      <c r="C91" s="88">
        <f t="shared" ref="C91:R91" si="44">IF(SUM(C$92:C$95)=0,"",SUM(C$92:C$95))</f>
        <v>159</v>
      </c>
      <c r="D91" s="101">
        <f t="shared" si="39"/>
        <v>186</v>
      </c>
      <c r="E91" s="88">
        <f t="shared" si="44"/>
        <v>22</v>
      </c>
      <c r="F91" s="88">
        <f t="shared" si="44"/>
        <v>96</v>
      </c>
      <c r="G91" s="89">
        <f t="shared" si="31"/>
        <v>118</v>
      </c>
      <c r="H91" s="93">
        <f t="shared" si="44"/>
        <v>19</v>
      </c>
      <c r="I91" s="88">
        <f t="shared" si="44"/>
        <v>100</v>
      </c>
      <c r="J91" s="89">
        <f t="shared" si="32"/>
        <v>119</v>
      </c>
      <c r="K91" s="93">
        <f t="shared" si="44"/>
        <v>5</v>
      </c>
      <c r="L91" s="88">
        <f t="shared" si="44"/>
        <v>46</v>
      </c>
      <c r="M91" s="89">
        <f t="shared" si="43"/>
        <v>51</v>
      </c>
      <c r="N91" s="88" t="str">
        <f t="shared" si="44"/>
        <v/>
      </c>
      <c r="O91" s="88" t="str">
        <f t="shared" si="44"/>
        <v/>
      </c>
      <c r="P91" s="89" t="str">
        <f t="shared" si="33"/>
        <v/>
      </c>
      <c r="Q91" s="88" t="str">
        <f t="shared" si="44"/>
        <v/>
      </c>
      <c r="R91" s="88" t="str">
        <f t="shared" si="44"/>
        <v/>
      </c>
      <c r="S91" s="92" t="str">
        <f t="shared" si="40"/>
        <v/>
      </c>
      <c r="T91" s="109">
        <f t="shared" si="34"/>
        <v>73</v>
      </c>
      <c r="U91" s="94">
        <f t="shared" si="37"/>
        <v>401</v>
      </c>
      <c r="V91" s="95">
        <f t="shared" si="36"/>
        <v>474</v>
      </c>
      <c r="W91" s="64">
        <f t="shared" si="28"/>
        <v>15.40084388185654</v>
      </c>
      <c r="X91" s="106">
        <f t="shared" si="29"/>
        <v>84.599156118143455</v>
      </c>
      <c r="Y91" s="52"/>
    </row>
    <row r="92" spans="1:25">
      <c r="A92" s="3" t="s">
        <v>130</v>
      </c>
      <c r="B92" s="75">
        <v>4</v>
      </c>
      <c r="C92" s="76">
        <v>15</v>
      </c>
      <c r="D92" s="99">
        <f t="shared" si="39"/>
        <v>19</v>
      </c>
      <c r="E92" s="78">
        <v>3</v>
      </c>
      <c r="F92" s="76">
        <v>1</v>
      </c>
      <c r="G92" s="77">
        <f t="shared" si="31"/>
        <v>4</v>
      </c>
      <c r="H92" s="78">
        <v>2</v>
      </c>
      <c r="I92" s="76">
        <v>5</v>
      </c>
      <c r="J92" s="77">
        <f t="shared" si="32"/>
        <v>7</v>
      </c>
      <c r="K92" s="78">
        <v>1</v>
      </c>
      <c r="L92" s="76"/>
      <c r="M92" s="77">
        <f t="shared" si="43"/>
        <v>1</v>
      </c>
      <c r="N92" s="75"/>
      <c r="O92" s="76"/>
      <c r="P92" s="77" t="str">
        <f t="shared" si="33"/>
        <v/>
      </c>
      <c r="Q92" s="75"/>
      <c r="R92" s="76"/>
      <c r="S92" s="80" t="str">
        <f t="shared" si="40"/>
        <v/>
      </c>
      <c r="T92" s="108">
        <f t="shared" si="34"/>
        <v>10</v>
      </c>
      <c r="U92" s="82">
        <f t="shared" si="37"/>
        <v>21</v>
      </c>
      <c r="V92" s="83">
        <f t="shared" si="36"/>
        <v>31</v>
      </c>
      <c r="W92" s="62">
        <f t="shared" si="28"/>
        <v>32.258064516129032</v>
      </c>
      <c r="X92" s="84">
        <f t="shared" si="29"/>
        <v>67.741935483870961</v>
      </c>
      <c r="Y92" s="52"/>
    </row>
    <row r="93" spans="1:25">
      <c r="A93" s="3" t="s">
        <v>131</v>
      </c>
      <c r="B93" s="75">
        <v>9</v>
      </c>
      <c r="C93" s="76">
        <v>59</v>
      </c>
      <c r="D93" s="99">
        <f t="shared" si="39"/>
        <v>68</v>
      </c>
      <c r="E93" s="78">
        <v>7</v>
      </c>
      <c r="F93" s="76">
        <v>34</v>
      </c>
      <c r="G93" s="77">
        <f t="shared" si="31"/>
        <v>41</v>
      </c>
      <c r="H93" s="78">
        <v>4</v>
      </c>
      <c r="I93" s="76">
        <v>41</v>
      </c>
      <c r="J93" s="77">
        <f t="shared" si="32"/>
        <v>45</v>
      </c>
      <c r="K93" s="78"/>
      <c r="L93" s="76"/>
      <c r="M93" s="77" t="str">
        <f t="shared" si="43"/>
        <v xml:space="preserve"> </v>
      </c>
      <c r="N93" s="75"/>
      <c r="O93" s="76"/>
      <c r="P93" s="77" t="str">
        <f t="shared" si="33"/>
        <v/>
      </c>
      <c r="Q93" s="75"/>
      <c r="R93" s="76"/>
      <c r="S93" s="80" t="str">
        <f t="shared" si="40"/>
        <v/>
      </c>
      <c r="T93" s="108">
        <f t="shared" si="34"/>
        <v>20</v>
      </c>
      <c r="U93" s="82">
        <f t="shared" si="37"/>
        <v>134</v>
      </c>
      <c r="V93" s="83">
        <f t="shared" si="36"/>
        <v>154</v>
      </c>
      <c r="W93" s="62">
        <f t="shared" si="28"/>
        <v>12.987012987012987</v>
      </c>
      <c r="X93" s="84">
        <f t="shared" si="29"/>
        <v>87.012987012987011</v>
      </c>
      <c r="Y93" s="52"/>
    </row>
    <row r="94" spans="1:25">
      <c r="A94" s="3" t="s">
        <v>132</v>
      </c>
      <c r="B94" s="75">
        <v>5</v>
      </c>
      <c r="C94" s="76">
        <v>14</v>
      </c>
      <c r="D94" s="99">
        <f t="shared" si="39"/>
        <v>19</v>
      </c>
      <c r="E94" s="78">
        <v>5</v>
      </c>
      <c r="F94" s="76">
        <v>11</v>
      </c>
      <c r="G94" s="77">
        <f t="shared" si="31"/>
        <v>16</v>
      </c>
      <c r="H94" s="78">
        <v>4</v>
      </c>
      <c r="I94" s="76">
        <v>8</v>
      </c>
      <c r="J94" s="77">
        <f t="shared" si="32"/>
        <v>12</v>
      </c>
      <c r="K94" s="78"/>
      <c r="L94" s="76">
        <v>3</v>
      </c>
      <c r="M94" s="77">
        <f t="shared" si="43"/>
        <v>3</v>
      </c>
      <c r="N94" s="75"/>
      <c r="O94" s="76"/>
      <c r="P94" s="77" t="str">
        <f t="shared" si="33"/>
        <v/>
      </c>
      <c r="Q94" s="75"/>
      <c r="R94" s="76"/>
      <c r="S94" s="80" t="str">
        <f t="shared" si="40"/>
        <v/>
      </c>
      <c r="T94" s="108">
        <f t="shared" si="34"/>
        <v>14</v>
      </c>
      <c r="U94" s="82">
        <f t="shared" si="37"/>
        <v>36</v>
      </c>
      <c r="V94" s="83">
        <f t="shared" si="36"/>
        <v>50</v>
      </c>
      <c r="W94" s="62">
        <f t="shared" si="28"/>
        <v>28</v>
      </c>
      <c r="X94" s="84">
        <f t="shared" si="29"/>
        <v>72</v>
      </c>
      <c r="Y94" s="52"/>
    </row>
    <row r="95" spans="1:25">
      <c r="A95" s="3" t="s">
        <v>133</v>
      </c>
      <c r="B95" s="75">
        <v>9</v>
      </c>
      <c r="C95" s="76">
        <v>71</v>
      </c>
      <c r="D95" s="99">
        <f t="shared" si="39"/>
        <v>80</v>
      </c>
      <c r="E95" s="78">
        <v>7</v>
      </c>
      <c r="F95" s="76">
        <v>50</v>
      </c>
      <c r="G95" s="77">
        <f t="shared" si="31"/>
        <v>57</v>
      </c>
      <c r="H95" s="78">
        <v>9</v>
      </c>
      <c r="I95" s="76">
        <v>46</v>
      </c>
      <c r="J95" s="77">
        <f t="shared" si="32"/>
        <v>55</v>
      </c>
      <c r="K95" s="78">
        <v>4</v>
      </c>
      <c r="L95" s="76">
        <v>43</v>
      </c>
      <c r="M95" s="77">
        <f t="shared" si="43"/>
        <v>47</v>
      </c>
      <c r="N95" s="75"/>
      <c r="O95" s="76"/>
      <c r="P95" s="77" t="str">
        <f t="shared" si="33"/>
        <v/>
      </c>
      <c r="Q95" s="75"/>
      <c r="R95" s="76"/>
      <c r="S95" s="80" t="str">
        <f t="shared" si="40"/>
        <v/>
      </c>
      <c r="T95" s="108">
        <f t="shared" si="34"/>
        <v>29</v>
      </c>
      <c r="U95" s="82">
        <f t="shared" si="37"/>
        <v>210</v>
      </c>
      <c r="V95" s="83">
        <f t="shared" si="36"/>
        <v>239</v>
      </c>
      <c r="W95" s="62">
        <f t="shared" si="28"/>
        <v>12.133891213389122</v>
      </c>
      <c r="X95" s="84">
        <f t="shared" si="29"/>
        <v>87.86610878661088</v>
      </c>
      <c r="Y95" s="52"/>
    </row>
    <row r="96" spans="1:25">
      <c r="A96" s="4" t="s">
        <v>39</v>
      </c>
      <c r="B96" s="90">
        <f>IF(SUM(B$97:B$103)=0,"",SUM(B$97:B$103))</f>
        <v>68</v>
      </c>
      <c r="C96" s="88">
        <f t="shared" ref="C96:R96" si="45">IF(SUM(C$97:C$103)=0,"",SUM(C$97:C$103))</f>
        <v>264</v>
      </c>
      <c r="D96" s="101">
        <f t="shared" si="39"/>
        <v>332</v>
      </c>
      <c r="E96" s="88">
        <f t="shared" si="45"/>
        <v>44</v>
      </c>
      <c r="F96" s="88">
        <f t="shared" si="45"/>
        <v>165</v>
      </c>
      <c r="G96" s="89">
        <f t="shared" si="31"/>
        <v>209</v>
      </c>
      <c r="H96" s="93">
        <f t="shared" si="45"/>
        <v>41</v>
      </c>
      <c r="I96" s="88">
        <f t="shared" si="45"/>
        <v>141</v>
      </c>
      <c r="J96" s="89">
        <f t="shared" si="32"/>
        <v>182</v>
      </c>
      <c r="K96" s="93">
        <f t="shared" si="45"/>
        <v>55</v>
      </c>
      <c r="L96" s="88">
        <f t="shared" si="45"/>
        <v>169</v>
      </c>
      <c r="M96" s="89">
        <f t="shared" si="43"/>
        <v>224</v>
      </c>
      <c r="N96" s="88" t="str">
        <f t="shared" si="45"/>
        <v/>
      </c>
      <c r="O96" s="88" t="str">
        <f t="shared" si="45"/>
        <v/>
      </c>
      <c r="P96" s="89" t="str">
        <f t="shared" si="33"/>
        <v/>
      </c>
      <c r="Q96" s="88" t="str">
        <f t="shared" si="45"/>
        <v/>
      </c>
      <c r="R96" s="88" t="str">
        <f t="shared" si="45"/>
        <v/>
      </c>
      <c r="S96" s="92" t="str">
        <f t="shared" si="40"/>
        <v/>
      </c>
      <c r="T96" s="109">
        <f t="shared" si="34"/>
        <v>208</v>
      </c>
      <c r="U96" s="94">
        <f t="shared" si="37"/>
        <v>739</v>
      </c>
      <c r="V96" s="95">
        <f t="shared" si="36"/>
        <v>947</v>
      </c>
      <c r="W96" s="64">
        <f t="shared" si="28"/>
        <v>21.964097148891234</v>
      </c>
      <c r="X96" s="106">
        <f t="shared" si="29"/>
        <v>78.035902851108759</v>
      </c>
      <c r="Y96" s="52"/>
    </row>
    <row r="97" spans="1:26">
      <c r="A97" s="3" t="s">
        <v>134</v>
      </c>
      <c r="B97" s="75">
        <v>14</v>
      </c>
      <c r="C97" s="76">
        <v>45</v>
      </c>
      <c r="D97" s="99">
        <f t="shared" si="39"/>
        <v>59</v>
      </c>
      <c r="E97" s="78">
        <v>15</v>
      </c>
      <c r="F97" s="76">
        <v>52</v>
      </c>
      <c r="G97" s="77">
        <f t="shared" si="31"/>
        <v>67</v>
      </c>
      <c r="H97" s="78">
        <v>11</v>
      </c>
      <c r="I97" s="76">
        <v>32</v>
      </c>
      <c r="J97" s="77">
        <f t="shared" si="32"/>
        <v>43</v>
      </c>
      <c r="K97" s="78">
        <v>9</v>
      </c>
      <c r="L97" s="76">
        <v>30</v>
      </c>
      <c r="M97" s="77">
        <f t="shared" si="43"/>
        <v>39</v>
      </c>
      <c r="N97" s="75"/>
      <c r="O97" s="76"/>
      <c r="P97" s="77" t="str">
        <f t="shared" si="33"/>
        <v/>
      </c>
      <c r="Q97" s="75"/>
      <c r="R97" s="76"/>
      <c r="S97" s="80" t="str">
        <f t="shared" si="40"/>
        <v/>
      </c>
      <c r="T97" s="108">
        <f t="shared" si="34"/>
        <v>49</v>
      </c>
      <c r="U97" s="82">
        <f t="shared" si="37"/>
        <v>159</v>
      </c>
      <c r="V97" s="83">
        <f t="shared" si="36"/>
        <v>208</v>
      </c>
      <c r="W97" s="62">
        <f t="shared" si="28"/>
        <v>23.557692307692307</v>
      </c>
      <c r="X97" s="84">
        <f t="shared" si="29"/>
        <v>76.442307692307693</v>
      </c>
      <c r="Y97" s="52"/>
    </row>
    <row r="98" spans="1:26">
      <c r="A98" s="3" t="s">
        <v>135</v>
      </c>
      <c r="B98" s="75">
        <v>15</v>
      </c>
      <c r="C98" s="76">
        <v>57</v>
      </c>
      <c r="D98" s="99">
        <f t="shared" si="39"/>
        <v>72</v>
      </c>
      <c r="E98" s="78">
        <v>12</v>
      </c>
      <c r="F98" s="76">
        <v>56</v>
      </c>
      <c r="G98" s="77">
        <f t="shared" si="31"/>
        <v>68</v>
      </c>
      <c r="H98" s="78">
        <v>5</v>
      </c>
      <c r="I98" s="76">
        <v>57</v>
      </c>
      <c r="J98" s="77">
        <f t="shared" si="32"/>
        <v>62</v>
      </c>
      <c r="K98" s="78">
        <v>15</v>
      </c>
      <c r="L98" s="76">
        <v>41</v>
      </c>
      <c r="M98" s="77">
        <f t="shared" si="43"/>
        <v>56</v>
      </c>
      <c r="N98" s="75"/>
      <c r="O98" s="76"/>
      <c r="P98" s="77" t="str">
        <f t="shared" si="33"/>
        <v/>
      </c>
      <c r="Q98" s="75"/>
      <c r="R98" s="76"/>
      <c r="S98" s="80" t="str">
        <f t="shared" si="40"/>
        <v/>
      </c>
      <c r="T98" s="108">
        <f t="shared" si="34"/>
        <v>47</v>
      </c>
      <c r="U98" s="82">
        <f t="shared" si="37"/>
        <v>211</v>
      </c>
      <c r="V98" s="83">
        <f t="shared" si="36"/>
        <v>258</v>
      </c>
      <c r="W98" s="62">
        <f t="shared" si="28"/>
        <v>18.217054263565892</v>
      </c>
      <c r="X98" s="84">
        <f t="shared" si="29"/>
        <v>81.782945736434115</v>
      </c>
      <c r="Y98" s="52"/>
    </row>
    <row r="99" spans="1:26">
      <c r="A99" s="3" t="s">
        <v>136</v>
      </c>
      <c r="B99" s="75">
        <v>7</v>
      </c>
      <c r="C99" s="76">
        <v>26</v>
      </c>
      <c r="D99" s="99">
        <f t="shared" si="39"/>
        <v>33</v>
      </c>
      <c r="E99" s="78">
        <v>2</v>
      </c>
      <c r="F99" s="76">
        <v>12</v>
      </c>
      <c r="G99" s="77">
        <f t="shared" si="31"/>
        <v>14</v>
      </c>
      <c r="H99" s="78">
        <v>1</v>
      </c>
      <c r="I99" s="76">
        <v>6</v>
      </c>
      <c r="J99" s="77">
        <f t="shared" si="32"/>
        <v>7</v>
      </c>
      <c r="K99" s="78">
        <v>3</v>
      </c>
      <c r="L99" s="76">
        <v>13</v>
      </c>
      <c r="M99" s="77">
        <f t="shared" si="43"/>
        <v>16</v>
      </c>
      <c r="N99" s="75"/>
      <c r="O99" s="76"/>
      <c r="P99" s="77" t="str">
        <f t="shared" si="33"/>
        <v/>
      </c>
      <c r="Q99" s="75"/>
      <c r="R99" s="76"/>
      <c r="S99" s="80" t="str">
        <f t="shared" si="40"/>
        <v/>
      </c>
      <c r="T99" s="108">
        <f t="shared" si="34"/>
        <v>13</v>
      </c>
      <c r="U99" s="82">
        <f t="shared" si="37"/>
        <v>57</v>
      </c>
      <c r="V99" s="83">
        <f t="shared" si="36"/>
        <v>70</v>
      </c>
      <c r="W99" s="62">
        <f t="shared" si="28"/>
        <v>18.571428571428573</v>
      </c>
      <c r="X99" s="84">
        <f t="shared" si="29"/>
        <v>81.428571428571431</v>
      </c>
      <c r="Y99" s="52"/>
    </row>
    <row r="100" spans="1:26">
      <c r="A100" s="3" t="s">
        <v>137</v>
      </c>
      <c r="B100" s="75">
        <v>8</v>
      </c>
      <c r="C100" s="76">
        <v>42</v>
      </c>
      <c r="D100" s="99">
        <f t="shared" si="39"/>
        <v>50</v>
      </c>
      <c r="E100" s="78"/>
      <c r="F100" s="76">
        <v>11</v>
      </c>
      <c r="G100" s="77">
        <f t="shared" si="31"/>
        <v>11</v>
      </c>
      <c r="H100" s="78">
        <v>2</v>
      </c>
      <c r="I100" s="76">
        <v>17</v>
      </c>
      <c r="J100" s="77">
        <f t="shared" si="32"/>
        <v>19</v>
      </c>
      <c r="K100" s="78">
        <v>5</v>
      </c>
      <c r="L100" s="76">
        <v>37</v>
      </c>
      <c r="M100" s="77">
        <f t="shared" si="43"/>
        <v>42</v>
      </c>
      <c r="N100" s="75"/>
      <c r="O100" s="76"/>
      <c r="P100" s="77" t="str">
        <f t="shared" si="33"/>
        <v/>
      </c>
      <c r="Q100" s="75"/>
      <c r="R100" s="76"/>
      <c r="S100" s="80" t="str">
        <f t="shared" si="40"/>
        <v/>
      </c>
      <c r="T100" s="108">
        <f t="shared" si="34"/>
        <v>15</v>
      </c>
      <c r="U100" s="82">
        <f t="shared" si="37"/>
        <v>107</v>
      </c>
      <c r="V100" s="83">
        <f t="shared" si="36"/>
        <v>122</v>
      </c>
      <c r="W100" s="62">
        <f t="shared" si="28"/>
        <v>12.295081967213115</v>
      </c>
      <c r="X100" s="84">
        <f t="shared" si="29"/>
        <v>87.704918032786878</v>
      </c>
      <c r="Y100" s="52"/>
    </row>
    <row r="101" spans="1:26">
      <c r="A101" s="3" t="s">
        <v>138</v>
      </c>
      <c r="B101" s="75">
        <v>6</v>
      </c>
      <c r="C101" s="76">
        <v>31</v>
      </c>
      <c r="D101" s="99">
        <f t="shared" si="39"/>
        <v>37</v>
      </c>
      <c r="E101" s="78">
        <v>1</v>
      </c>
      <c r="F101" s="76">
        <v>4</v>
      </c>
      <c r="G101" s="77">
        <f t="shared" si="31"/>
        <v>5</v>
      </c>
      <c r="H101" s="78">
        <v>6</v>
      </c>
      <c r="I101" s="76">
        <v>7</v>
      </c>
      <c r="J101" s="77">
        <f t="shared" si="32"/>
        <v>13</v>
      </c>
      <c r="K101" s="78">
        <v>12</v>
      </c>
      <c r="L101" s="76">
        <v>24</v>
      </c>
      <c r="M101" s="77">
        <f t="shared" si="43"/>
        <v>36</v>
      </c>
      <c r="N101" s="75"/>
      <c r="O101" s="76"/>
      <c r="P101" s="77" t="str">
        <f t="shared" si="33"/>
        <v/>
      </c>
      <c r="Q101" s="75"/>
      <c r="R101" s="76"/>
      <c r="S101" s="80" t="str">
        <f t="shared" si="40"/>
        <v/>
      </c>
      <c r="T101" s="108">
        <f t="shared" si="34"/>
        <v>25</v>
      </c>
      <c r="U101" s="82">
        <f t="shared" si="37"/>
        <v>66</v>
      </c>
      <c r="V101" s="83">
        <f t="shared" si="36"/>
        <v>91</v>
      </c>
      <c r="W101" s="62">
        <f t="shared" si="28"/>
        <v>27.472527472527471</v>
      </c>
      <c r="X101" s="84">
        <f t="shared" si="29"/>
        <v>72.527472527472526</v>
      </c>
      <c r="Y101" s="52"/>
    </row>
    <row r="102" spans="1:26">
      <c r="A102" s="3" t="s">
        <v>139</v>
      </c>
      <c r="B102" s="75">
        <v>12</v>
      </c>
      <c r="C102" s="76">
        <v>35</v>
      </c>
      <c r="D102" s="99">
        <f t="shared" si="39"/>
        <v>47</v>
      </c>
      <c r="E102" s="78">
        <v>10</v>
      </c>
      <c r="F102" s="76">
        <v>22</v>
      </c>
      <c r="G102" s="77">
        <f t="shared" si="31"/>
        <v>32</v>
      </c>
      <c r="H102" s="78">
        <v>7</v>
      </c>
      <c r="I102" s="76">
        <v>6</v>
      </c>
      <c r="J102" s="77">
        <f t="shared" si="32"/>
        <v>13</v>
      </c>
      <c r="K102" s="78">
        <v>9</v>
      </c>
      <c r="L102" s="76">
        <v>9</v>
      </c>
      <c r="M102" s="77">
        <f t="shared" si="43"/>
        <v>18</v>
      </c>
      <c r="N102" s="75"/>
      <c r="O102" s="76"/>
      <c r="P102" s="77" t="str">
        <f t="shared" si="33"/>
        <v/>
      </c>
      <c r="Q102" s="75"/>
      <c r="R102" s="76"/>
      <c r="S102" s="80" t="str">
        <f t="shared" si="40"/>
        <v/>
      </c>
      <c r="T102" s="108">
        <f t="shared" si="34"/>
        <v>38</v>
      </c>
      <c r="U102" s="82">
        <f t="shared" si="37"/>
        <v>72</v>
      </c>
      <c r="V102" s="83">
        <f t="shared" si="36"/>
        <v>110</v>
      </c>
      <c r="W102" s="62">
        <f t="shared" si="28"/>
        <v>34.545454545454547</v>
      </c>
      <c r="X102" s="84">
        <f t="shared" si="29"/>
        <v>65.454545454545453</v>
      </c>
      <c r="Y102" s="52"/>
    </row>
    <row r="103" spans="1:26">
      <c r="A103" s="3" t="s">
        <v>140</v>
      </c>
      <c r="B103" s="75">
        <v>6</v>
      </c>
      <c r="C103" s="76">
        <v>28</v>
      </c>
      <c r="D103" s="99">
        <f t="shared" si="39"/>
        <v>34</v>
      </c>
      <c r="E103" s="78">
        <v>4</v>
      </c>
      <c r="F103" s="76">
        <v>8</v>
      </c>
      <c r="G103" s="77">
        <f t="shared" si="31"/>
        <v>12</v>
      </c>
      <c r="H103" s="78">
        <v>9</v>
      </c>
      <c r="I103" s="76">
        <v>16</v>
      </c>
      <c r="J103" s="77">
        <f t="shared" si="32"/>
        <v>25</v>
      </c>
      <c r="K103" s="78">
        <v>2</v>
      </c>
      <c r="L103" s="76">
        <v>15</v>
      </c>
      <c r="M103" s="77">
        <f t="shared" si="43"/>
        <v>17</v>
      </c>
      <c r="N103" s="75"/>
      <c r="O103" s="76"/>
      <c r="P103" s="77" t="str">
        <f t="shared" si="33"/>
        <v/>
      </c>
      <c r="Q103" s="75"/>
      <c r="R103" s="76"/>
      <c r="S103" s="80" t="str">
        <f t="shared" si="40"/>
        <v/>
      </c>
      <c r="T103" s="108">
        <f t="shared" si="34"/>
        <v>21</v>
      </c>
      <c r="U103" s="82">
        <f t="shared" si="37"/>
        <v>67</v>
      </c>
      <c r="V103" s="83">
        <f t="shared" si="36"/>
        <v>88</v>
      </c>
      <c r="W103" s="62">
        <f t="shared" si="28"/>
        <v>23.863636363636363</v>
      </c>
      <c r="X103" s="84">
        <f t="shared" si="29"/>
        <v>76.13636363636364</v>
      </c>
      <c r="Y103" s="52"/>
    </row>
    <row r="104" spans="1:26">
      <c r="A104" s="4" t="s">
        <v>27</v>
      </c>
      <c r="B104" s="90">
        <f>IF(B$105=0,"",B$105)</f>
        <v>164</v>
      </c>
      <c r="C104" s="88">
        <f>IF(C$105=0,"",C$105)</f>
        <v>76</v>
      </c>
      <c r="D104" s="101">
        <f t="shared" si="39"/>
        <v>240</v>
      </c>
      <c r="E104" s="88">
        <f t="shared" ref="E104:R104" si="46">IF(E$105=0,"",E$105)</f>
        <v>138</v>
      </c>
      <c r="F104" s="88">
        <f t="shared" si="46"/>
        <v>61</v>
      </c>
      <c r="G104" s="89">
        <f t="shared" si="31"/>
        <v>199</v>
      </c>
      <c r="H104" s="93">
        <f t="shared" si="46"/>
        <v>135</v>
      </c>
      <c r="I104" s="88">
        <f t="shared" si="46"/>
        <v>52</v>
      </c>
      <c r="J104" s="89">
        <f t="shared" si="32"/>
        <v>187</v>
      </c>
      <c r="K104" s="93">
        <f t="shared" si="46"/>
        <v>207</v>
      </c>
      <c r="L104" s="88">
        <f t="shared" si="46"/>
        <v>86</v>
      </c>
      <c r="M104" s="89">
        <f t="shared" si="43"/>
        <v>293</v>
      </c>
      <c r="N104" s="88" t="str">
        <f t="shared" si="46"/>
        <v/>
      </c>
      <c r="O104" s="88" t="str">
        <f t="shared" si="46"/>
        <v/>
      </c>
      <c r="P104" s="89" t="str">
        <f t="shared" si="33"/>
        <v/>
      </c>
      <c r="Q104" s="88" t="str">
        <f t="shared" si="46"/>
        <v/>
      </c>
      <c r="R104" s="88" t="str">
        <f t="shared" si="46"/>
        <v/>
      </c>
      <c r="S104" s="92" t="str">
        <f t="shared" si="40"/>
        <v/>
      </c>
      <c r="T104" s="109">
        <f t="shared" si="34"/>
        <v>644</v>
      </c>
      <c r="U104" s="94">
        <f t="shared" si="37"/>
        <v>275</v>
      </c>
      <c r="V104" s="95">
        <f t="shared" si="36"/>
        <v>919</v>
      </c>
      <c r="W104" s="64">
        <f t="shared" si="28"/>
        <v>70.076169749727967</v>
      </c>
      <c r="X104" s="106">
        <f t="shared" si="29"/>
        <v>29.923830250272037</v>
      </c>
      <c r="Y104" s="52"/>
    </row>
    <row r="105" spans="1:26">
      <c r="A105" s="3" t="s">
        <v>141</v>
      </c>
      <c r="B105" s="75">
        <v>164</v>
      </c>
      <c r="C105" s="76">
        <v>76</v>
      </c>
      <c r="D105" s="99">
        <f t="shared" si="39"/>
        <v>240</v>
      </c>
      <c r="E105" s="78">
        <v>138</v>
      </c>
      <c r="F105" s="76">
        <v>61</v>
      </c>
      <c r="G105" s="77">
        <f t="shared" si="31"/>
        <v>199</v>
      </c>
      <c r="H105" s="78">
        <v>135</v>
      </c>
      <c r="I105" s="76">
        <v>52</v>
      </c>
      <c r="J105" s="77">
        <f t="shared" si="32"/>
        <v>187</v>
      </c>
      <c r="K105" s="78">
        <v>207</v>
      </c>
      <c r="L105" s="76">
        <v>86</v>
      </c>
      <c r="M105" s="77">
        <f t="shared" si="43"/>
        <v>293</v>
      </c>
      <c r="N105" s="75"/>
      <c r="O105" s="76"/>
      <c r="P105" s="77" t="str">
        <f t="shared" si="33"/>
        <v/>
      </c>
      <c r="Q105" s="75"/>
      <c r="R105" s="76"/>
      <c r="S105" s="80" t="str">
        <f t="shared" si="40"/>
        <v/>
      </c>
      <c r="T105" s="108">
        <f t="shared" si="34"/>
        <v>644</v>
      </c>
      <c r="U105" s="82">
        <f t="shared" si="37"/>
        <v>275</v>
      </c>
      <c r="V105" s="83">
        <f t="shared" si="36"/>
        <v>919</v>
      </c>
      <c r="W105" s="62">
        <f t="shared" si="28"/>
        <v>70.076169749727967</v>
      </c>
      <c r="X105" s="84">
        <f t="shared" si="29"/>
        <v>29.923830250272037</v>
      </c>
      <c r="Y105" s="52"/>
    </row>
    <row r="106" spans="1:26">
      <c r="A106" s="4" t="s">
        <v>29</v>
      </c>
      <c r="B106" s="90">
        <f>IF(SUM(B$107:B$124)=0,"",SUM(B$107:B$124))</f>
        <v>319</v>
      </c>
      <c r="C106" s="88">
        <f>IF(SUM(C$107:C$124)=0,"",SUM(C$107:C$124))</f>
        <v>292</v>
      </c>
      <c r="D106" s="101">
        <f>IF(SUM($B106:$C106)=0," ",SUM($B106:$C106))</f>
        <v>611</v>
      </c>
      <c r="E106" s="88">
        <f t="shared" ref="E106:R106" si="47">IF(SUM(E$107:E$124)=0,"",SUM(E$107:E$124))</f>
        <v>481</v>
      </c>
      <c r="F106" s="88">
        <f t="shared" si="47"/>
        <v>485</v>
      </c>
      <c r="G106" s="89">
        <f>IF(SUM($E106:$F106)=0," ",SUM($E106:$F106))</f>
        <v>966</v>
      </c>
      <c r="H106" s="93">
        <f t="shared" si="47"/>
        <v>376</v>
      </c>
      <c r="I106" s="88">
        <f t="shared" si="47"/>
        <v>414</v>
      </c>
      <c r="J106" s="89">
        <f t="shared" si="32"/>
        <v>790</v>
      </c>
      <c r="K106" s="93">
        <f t="shared" si="47"/>
        <v>834</v>
      </c>
      <c r="L106" s="88">
        <f t="shared" si="47"/>
        <v>883</v>
      </c>
      <c r="M106" s="89">
        <f t="shared" si="43"/>
        <v>1717</v>
      </c>
      <c r="N106" s="88" t="str">
        <f t="shared" si="47"/>
        <v/>
      </c>
      <c r="O106" s="88" t="str">
        <f t="shared" si="47"/>
        <v/>
      </c>
      <c r="P106" s="89" t="str">
        <f t="shared" si="33"/>
        <v/>
      </c>
      <c r="Q106" s="88" t="str">
        <f t="shared" si="47"/>
        <v/>
      </c>
      <c r="R106" s="88" t="str">
        <f t="shared" si="47"/>
        <v/>
      </c>
      <c r="S106" s="92" t="str">
        <f t="shared" si="40"/>
        <v/>
      </c>
      <c r="T106" s="109">
        <f>SUM($B106,$E106,$H106,$K106,$N106,$Q106)</f>
        <v>2010</v>
      </c>
      <c r="U106" s="94">
        <f>SUM($C106,$F106,$I106,L106,$O106,$R106)</f>
        <v>2074</v>
      </c>
      <c r="V106" s="95">
        <f>$T106+$U106</f>
        <v>4084</v>
      </c>
      <c r="W106" s="64">
        <f t="shared" si="28"/>
        <v>49.216454456415278</v>
      </c>
      <c r="X106" s="106">
        <f t="shared" si="29"/>
        <v>50.783545543584722</v>
      </c>
      <c r="Y106" s="52"/>
    </row>
    <row r="107" spans="1:26">
      <c r="A107" s="29" t="s">
        <v>142</v>
      </c>
      <c r="B107" s="75">
        <v>37</v>
      </c>
      <c r="C107" s="76">
        <v>41</v>
      </c>
      <c r="D107" s="99">
        <f t="shared" si="39"/>
        <v>78</v>
      </c>
      <c r="E107" s="78">
        <v>60</v>
      </c>
      <c r="F107" s="76">
        <v>48</v>
      </c>
      <c r="G107" s="77">
        <f t="shared" si="31"/>
        <v>108</v>
      </c>
      <c r="H107" s="78">
        <v>40</v>
      </c>
      <c r="I107" s="76">
        <v>51</v>
      </c>
      <c r="J107" s="77">
        <f t="shared" si="32"/>
        <v>91</v>
      </c>
      <c r="K107" s="78">
        <v>76</v>
      </c>
      <c r="L107" s="76">
        <v>95</v>
      </c>
      <c r="M107" s="77">
        <f t="shared" si="43"/>
        <v>171</v>
      </c>
      <c r="N107" s="75"/>
      <c r="O107" s="76"/>
      <c r="P107" s="77" t="str">
        <f t="shared" si="33"/>
        <v/>
      </c>
      <c r="Q107" s="75"/>
      <c r="R107" s="76"/>
      <c r="S107" s="80" t="str">
        <f t="shared" si="40"/>
        <v/>
      </c>
      <c r="T107" s="108">
        <f t="shared" si="34"/>
        <v>213</v>
      </c>
      <c r="U107" s="82">
        <f t="shared" si="37"/>
        <v>235</v>
      </c>
      <c r="V107" s="83">
        <f t="shared" si="36"/>
        <v>448</v>
      </c>
      <c r="W107" s="62">
        <f t="shared" si="28"/>
        <v>47.544642857142854</v>
      </c>
      <c r="X107" s="84">
        <f t="shared" si="29"/>
        <v>52.455357142857146</v>
      </c>
      <c r="Y107" s="52"/>
      <c r="Z107" s="32"/>
    </row>
    <row r="108" spans="1:26">
      <c r="A108" s="29" t="s">
        <v>143</v>
      </c>
      <c r="B108" s="75">
        <v>16</v>
      </c>
      <c r="C108" s="76">
        <v>29</v>
      </c>
      <c r="D108" s="99">
        <f t="shared" si="39"/>
        <v>45</v>
      </c>
      <c r="E108" s="78">
        <v>33</v>
      </c>
      <c r="F108" s="76">
        <v>61</v>
      </c>
      <c r="G108" s="77">
        <f t="shared" si="31"/>
        <v>94</v>
      </c>
      <c r="H108" s="78">
        <v>14</v>
      </c>
      <c r="I108" s="76">
        <v>48</v>
      </c>
      <c r="J108" s="77">
        <f t="shared" si="32"/>
        <v>62</v>
      </c>
      <c r="K108" s="78">
        <v>48</v>
      </c>
      <c r="L108" s="76">
        <v>100</v>
      </c>
      <c r="M108" s="77">
        <f t="shared" si="43"/>
        <v>148</v>
      </c>
      <c r="N108" s="75"/>
      <c r="O108" s="76"/>
      <c r="P108" s="77" t="str">
        <f>IF(SUM($N108:$O108)=0,"",SUM($N108:$O108))</f>
        <v/>
      </c>
      <c r="Q108" s="75"/>
      <c r="R108" s="76"/>
      <c r="S108" s="80" t="str">
        <f t="shared" si="40"/>
        <v/>
      </c>
      <c r="T108" s="108">
        <f>SUM($B108,$E108,$H108,$K108,$N108,$Q108)</f>
        <v>111</v>
      </c>
      <c r="U108" s="82">
        <f t="shared" si="37"/>
        <v>238</v>
      </c>
      <c r="V108" s="83">
        <f t="shared" si="36"/>
        <v>349</v>
      </c>
      <c r="W108" s="62">
        <f t="shared" si="28"/>
        <v>31.805157593123209</v>
      </c>
      <c r="X108" s="84">
        <f t="shared" si="29"/>
        <v>68.194842406876788</v>
      </c>
      <c r="Y108" s="52"/>
    </row>
    <row r="109" spans="1:26">
      <c r="A109" s="29" t="s">
        <v>178</v>
      </c>
      <c r="B109" s="75">
        <v>11</v>
      </c>
      <c r="C109" s="76">
        <v>19</v>
      </c>
      <c r="D109" s="99">
        <f>IF(SUM($B109:$C109)=0," ",SUM($B109:$C109))</f>
        <v>30</v>
      </c>
      <c r="E109" s="78">
        <v>17</v>
      </c>
      <c r="F109" s="76">
        <v>51</v>
      </c>
      <c r="G109" s="77">
        <f t="shared" si="31"/>
        <v>68</v>
      </c>
      <c r="H109" s="78">
        <v>17</v>
      </c>
      <c r="I109" s="76">
        <v>38</v>
      </c>
      <c r="J109" s="77">
        <f t="shared" si="32"/>
        <v>55</v>
      </c>
      <c r="K109" s="78">
        <v>44</v>
      </c>
      <c r="L109" s="76">
        <v>79</v>
      </c>
      <c r="M109" s="77">
        <f t="shared" si="43"/>
        <v>123</v>
      </c>
      <c r="N109" s="75"/>
      <c r="O109" s="76"/>
      <c r="P109" s="77"/>
      <c r="Q109" s="75"/>
      <c r="R109" s="76"/>
      <c r="S109" s="80"/>
      <c r="T109" s="108">
        <f>SUM($B109,$E109,$H109,$K109,$N109,$Q109)</f>
        <v>89</v>
      </c>
      <c r="U109" s="82">
        <f>SUM($C109,$F109,$I109,L109,$O109,$R109)</f>
        <v>187</v>
      </c>
      <c r="V109" s="83">
        <f>$T109+$U109</f>
        <v>276</v>
      </c>
      <c r="W109" s="62">
        <f t="shared" si="28"/>
        <v>32.246376811594203</v>
      </c>
      <c r="X109" s="84">
        <f t="shared" si="29"/>
        <v>67.753623188405797</v>
      </c>
      <c r="Y109" s="52"/>
    </row>
    <row r="110" spans="1:26">
      <c r="A110" s="29" t="s">
        <v>144</v>
      </c>
      <c r="B110" s="75">
        <v>40</v>
      </c>
      <c r="C110" s="76">
        <v>22</v>
      </c>
      <c r="D110" s="99">
        <f t="shared" si="39"/>
        <v>62</v>
      </c>
      <c r="E110" s="78">
        <v>46</v>
      </c>
      <c r="F110" s="76">
        <v>50</v>
      </c>
      <c r="G110" s="77">
        <f t="shared" si="31"/>
        <v>96</v>
      </c>
      <c r="H110" s="78">
        <v>53</v>
      </c>
      <c r="I110" s="76">
        <v>41</v>
      </c>
      <c r="J110" s="77">
        <f t="shared" si="32"/>
        <v>94</v>
      </c>
      <c r="K110" s="78">
        <v>94</v>
      </c>
      <c r="L110" s="76">
        <v>90</v>
      </c>
      <c r="M110" s="77">
        <f t="shared" si="43"/>
        <v>184</v>
      </c>
      <c r="N110" s="75"/>
      <c r="O110" s="76"/>
      <c r="P110" s="77" t="str">
        <f t="shared" si="33"/>
        <v/>
      </c>
      <c r="Q110" s="75"/>
      <c r="R110" s="76"/>
      <c r="S110" s="80" t="str">
        <f t="shared" si="40"/>
        <v/>
      </c>
      <c r="T110" s="108">
        <f>SUM($B110,$E110,$H110,$K110,$N110,$Q110)</f>
        <v>233</v>
      </c>
      <c r="U110" s="82">
        <f>SUM($C110,$F110,$I110,L110,$O110,$R110)</f>
        <v>203</v>
      </c>
      <c r="V110" s="83">
        <f t="shared" si="36"/>
        <v>436</v>
      </c>
      <c r="W110" s="62">
        <f t="shared" si="28"/>
        <v>53.440366972477065</v>
      </c>
      <c r="X110" s="84">
        <f t="shared" si="29"/>
        <v>46.559633027522935</v>
      </c>
      <c r="Y110" s="52"/>
    </row>
    <row r="111" spans="1:26">
      <c r="A111" s="29" t="s">
        <v>145</v>
      </c>
      <c r="B111" s="75">
        <v>36</v>
      </c>
      <c r="C111" s="76">
        <v>37</v>
      </c>
      <c r="D111" s="99">
        <f t="shared" si="39"/>
        <v>73</v>
      </c>
      <c r="E111" s="78">
        <v>64</v>
      </c>
      <c r="F111" s="76">
        <v>65</v>
      </c>
      <c r="G111" s="77">
        <f t="shared" si="31"/>
        <v>129</v>
      </c>
      <c r="H111" s="78">
        <v>44</v>
      </c>
      <c r="I111" s="76">
        <v>70</v>
      </c>
      <c r="J111" s="77">
        <f t="shared" si="32"/>
        <v>114</v>
      </c>
      <c r="K111" s="78">
        <v>160</v>
      </c>
      <c r="L111" s="76">
        <v>161</v>
      </c>
      <c r="M111" s="77">
        <f t="shared" si="43"/>
        <v>321</v>
      </c>
      <c r="N111" s="75"/>
      <c r="O111" s="76"/>
      <c r="P111" s="77" t="str">
        <f t="shared" si="33"/>
        <v/>
      </c>
      <c r="Q111" s="75"/>
      <c r="R111" s="76"/>
      <c r="S111" s="80" t="str">
        <f t="shared" si="40"/>
        <v/>
      </c>
      <c r="T111" s="108">
        <f>SUM($B111,$E111,$H111,$K111,$N111,$Q111)</f>
        <v>304</v>
      </c>
      <c r="U111" s="82">
        <f>SUM($C111,$F111,$I111,L111,$O111,$R111)</f>
        <v>333</v>
      </c>
      <c r="V111" s="83">
        <f t="shared" si="36"/>
        <v>637</v>
      </c>
      <c r="W111" s="62">
        <f t="shared" si="28"/>
        <v>47.723704866562009</v>
      </c>
      <c r="X111" s="84">
        <f t="shared" si="29"/>
        <v>52.276295133437991</v>
      </c>
      <c r="Y111" s="52"/>
    </row>
    <row r="112" spans="1:26">
      <c r="A112" s="29" t="s">
        <v>146</v>
      </c>
      <c r="B112" s="75">
        <v>25</v>
      </c>
      <c r="C112" s="76">
        <v>22</v>
      </c>
      <c r="D112" s="99">
        <f t="shared" si="39"/>
        <v>47</v>
      </c>
      <c r="E112" s="78">
        <v>35</v>
      </c>
      <c r="F112" s="76">
        <v>34</v>
      </c>
      <c r="G112" s="77">
        <f t="shared" si="31"/>
        <v>69</v>
      </c>
      <c r="H112" s="78">
        <v>34</v>
      </c>
      <c r="I112" s="76">
        <v>24</v>
      </c>
      <c r="J112" s="77">
        <f t="shared" si="32"/>
        <v>58</v>
      </c>
      <c r="K112" s="78">
        <v>76</v>
      </c>
      <c r="L112" s="76">
        <v>81</v>
      </c>
      <c r="M112" s="77">
        <f t="shared" si="43"/>
        <v>157</v>
      </c>
      <c r="N112" s="75"/>
      <c r="O112" s="76"/>
      <c r="P112" s="77" t="str">
        <f t="shared" si="33"/>
        <v/>
      </c>
      <c r="Q112" s="75"/>
      <c r="R112" s="76"/>
      <c r="S112" s="80" t="str">
        <f t="shared" si="40"/>
        <v/>
      </c>
      <c r="T112" s="108">
        <f t="shared" si="34"/>
        <v>170</v>
      </c>
      <c r="U112" s="82">
        <f t="shared" si="37"/>
        <v>161</v>
      </c>
      <c r="V112" s="83">
        <f t="shared" si="36"/>
        <v>331</v>
      </c>
      <c r="W112" s="62">
        <f t="shared" si="28"/>
        <v>51.359516616314203</v>
      </c>
      <c r="X112" s="84">
        <f t="shared" si="29"/>
        <v>48.640483383685797</v>
      </c>
      <c r="Y112" s="52"/>
    </row>
    <row r="113" spans="1:25">
      <c r="A113" s="29" t="s">
        <v>147</v>
      </c>
      <c r="B113" s="75">
        <v>25</v>
      </c>
      <c r="C113" s="76">
        <v>6</v>
      </c>
      <c r="D113" s="99">
        <f t="shared" si="39"/>
        <v>31</v>
      </c>
      <c r="E113" s="78">
        <v>28</v>
      </c>
      <c r="F113" s="76">
        <v>21</v>
      </c>
      <c r="G113" s="77">
        <f t="shared" si="31"/>
        <v>49</v>
      </c>
      <c r="H113" s="78">
        <v>22</v>
      </c>
      <c r="I113" s="76">
        <v>9</v>
      </c>
      <c r="J113" s="77">
        <f t="shared" si="32"/>
        <v>31</v>
      </c>
      <c r="K113" s="78">
        <v>36</v>
      </c>
      <c r="L113" s="76">
        <v>29</v>
      </c>
      <c r="M113" s="77">
        <f t="shared" si="43"/>
        <v>65</v>
      </c>
      <c r="N113" s="75"/>
      <c r="O113" s="76"/>
      <c r="P113" s="77" t="str">
        <f t="shared" si="33"/>
        <v/>
      </c>
      <c r="Q113" s="75"/>
      <c r="R113" s="76"/>
      <c r="S113" s="80" t="str">
        <f t="shared" si="40"/>
        <v/>
      </c>
      <c r="T113" s="108">
        <f t="shared" si="34"/>
        <v>111</v>
      </c>
      <c r="U113" s="82">
        <f t="shared" si="37"/>
        <v>65</v>
      </c>
      <c r="V113" s="83">
        <f t="shared" si="36"/>
        <v>176</v>
      </c>
      <c r="W113" s="62">
        <f t="shared" si="28"/>
        <v>63.06818181818182</v>
      </c>
      <c r="X113" s="84">
        <f t="shared" si="29"/>
        <v>36.93181818181818</v>
      </c>
      <c r="Y113" s="52"/>
    </row>
    <row r="114" spans="1:25">
      <c r="A114" s="30" t="s">
        <v>148</v>
      </c>
      <c r="B114" s="75"/>
      <c r="C114" s="76"/>
      <c r="D114" s="99" t="str">
        <f t="shared" si="39"/>
        <v xml:space="preserve"> </v>
      </c>
      <c r="E114" s="78"/>
      <c r="F114" s="76"/>
      <c r="G114" s="77" t="str">
        <f t="shared" si="31"/>
        <v xml:space="preserve"> </v>
      </c>
      <c r="H114" s="78"/>
      <c r="I114" s="76"/>
      <c r="J114" s="77" t="str">
        <f t="shared" si="32"/>
        <v xml:space="preserve"> </v>
      </c>
      <c r="K114" s="78">
        <v>4</v>
      </c>
      <c r="L114" s="76">
        <v>3</v>
      </c>
      <c r="M114" s="77">
        <f t="shared" si="43"/>
        <v>7</v>
      </c>
      <c r="N114" s="75"/>
      <c r="O114" s="76"/>
      <c r="P114" s="77" t="str">
        <f t="shared" si="33"/>
        <v/>
      </c>
      <c r="Q114" s="75"/>
      <c r="R114" s="76"/>
      <c r="S114" s="80" t="str">
        <f t="shared" si="40"/>
        <v/>
      </c>
      <c r="T114" s="108">
        <f t="shared" si="34"/>
        <v>4</v>
      </c>
      <c r="U114" s="82">
        <f t="shared" si="37"/>
        <v>3</v>
      </c>
      <c r="V114" s="83">
        <f t="shared" si="36"/>
        <v>7</v>
      </c>
      <c r="W114" s="62">
        <f t="shared" si="28"/>
        <v>57.142857142857146</v>
      </c>
      <c r="X114" s="84">
        <f t="shared" si="29"/>
        <v>42.857142857142854</v>
      </c>
      <c r="Y114" s="52"/>
    </row>
    <row r="115" spans="1:25">
      <c r="A115" s="30" t="s">
        <v>149</v>
      </c>
      <c r="B115" s="75">
        <v>11</v>
      </c>
      <c r="C115" s="76">
        <v>10</v>
      </c>
      <c r="D115" s="99">
        <f t="shared" si="39"/>
        <v>21</v>
      </c>
      <c r="E115" s="78">
        <v>16</v>
      </c>
      <c r="F115" s="76">
        <v>21</v>
      </c>
      <c r="G115" s="77">
        <f t="shared" si="31"/>
        <v>37</v>
      </c>
      <c r="H115" s="78">
        <v>11</v>
      </c>
      <c r="I115" s="76">
        <v>13</v>
      </c>
      <c r="J115" s="77">
        <f t="shared" si="32"/>
        <v>24</v>
      </c>
      <c r="K115" s="78">
        <v>23</v>
      </c>
      <c r="L115" s="76">
        <v>43</v>
      </c>
      <c r="M115" s="77">
        <f t="shared" si="43"/>
        <v>66</v>
      </c>
      <c r="N115" s="75"/>
      <c r="O115" s="76"/>
      <c r="P115" s="77" t="str">
        <f t="shared" si="33"/>
        <v/>
      </c>
      <c r="Q115" s="75"/>
      <c r="R115" s="76"/>
      <c r="S115" s="80" t="str">
        <f t="shared" si="40"/>
        <v/>
      </c>
      <c r="T115" s="108">
        <f t="shared" si="34"/>
        <v>61</v>
      </c>
      <c r="U115" s="82">
        <f t="shared" si="37"/>
        <v>87</v>
      </c>
      <c r="V115" s="83">
        <f t="shared" si="36"/>
        <v>148</v>
      </c>
      <c r="W115" s="62">
        <f t="shared" si="28"/>
        <v>41.216216216216218</v>
      </c>
      <c r="X115" s="84">
        <f t="shared" si="29"/>
        <v>58.783783783783782</v>
      </c>
      <c r="Y115" s="52"/>
    </row>
    <row r="116" spans="1:25">
      <c r="A116" s="29" t="s">
        <v>150</v>
      </c>
      <c r="B116" s="75">
        <v>2</v>
      </c>
      <c r="C116" s="76">
        <v>1</v>
      </c>
      <c r="D116" s="99">
        <f t="shared" si="39"/>
        <v>3</v>
      </c>
      <c r="E116" s="78">
        <v>2</v>
      </c>
      <c r="F116" s="76">
        <v>3</v>
      </c>
      <c r="G116" s="77">
        <f t="shared" si="31"/>
        <v>5</v>
      </c>
      <c r="H116" s="78"/>
      <c r="I116" s="76">
        <v>2</v>
      </c>
      <c r="J116" s="77">
        <f t="shared" si="32"/>
        <v>2</v>
      </c>
      <c r="K116" s="78">
        <v>3</v>
      </c>
      <c r="L116" s="76">
        <v>4</v>
      </c>
      <c r="M116" s="77">
        <f t="shared" si="43"/>
        <v>7</v>
      </c>
      <c r="N116" s="75"/>
      <c r="O116" s="76"/>
      <c r="P116" s="77" t="str">
        <f t="shared" si="33"/>
        <v/>
      </c>
      <c r="Q116" s="75"/>
      <c r="R116" s="76"/>
      <c r="S116" s="80" t="str">
        <f t="shared" si="40"/>
        <v/>
      </c>
      <c r="T116" s="108">
        <f t="shared" si="34"/>
        <v>7</v>
      </c>
      <c r="U116" s="82">
        <f t="shared" si="37"/>
        <v>10</v>
      </c>
      <c r="V116" s="83">
        <f t="shared" si="36"/>
        <v>17</v>
      </c>
      <c r="W116" s="62">
        <f t="shared" si="28"/>
        <v>41.176470588235297</v>
      </c>
      <c r="X116" s="84">
        <f t="shared" si="29"/>
        <v>58.823529411764703</v>
      </c>
      <c r="Y116" s="52"/>
    </row>
    <row r="117" spans="1:25">
      <c r="A117" s="29" t="s">
        <v>151</v>
      </c>
      <c r="B117" s="75">
        <v>1</v>
      </c>
      <c r="C117" s="76">
        <v>8</v>
      </c>
      <c r="D117" s="99">
        <f t="shared" si="39"/>
        <v>9</v>
      </c>
      <c r="E117" s="78">
        <v>5</v>
      </c>
      <c r="F117" s="76">
        <v>2</v>
      </c>
      <c r="G117" s="77">
        <f t="shared" si="31"/>
        <v>7</v>
      </c>
      <c r="H117" s="78">
        <v>4</v>
      </c>
      <c r="I117" s="76">
        <v>8</v>
      </c>
      <c r="J117" s="77">
        <f t="shared" si="32"/>
        <v>12</v>
      </c>
      <c r="K117" s="78">
        <v>6</v>
      </c>
      <c r="L117" s="76">
        <v>11</v>
      </c>
      <c r="M117" s="77">
        <f t="shared" si="43"/>
        <v>17</v>
      </c>
      <c r="N117" s="75"/>
      <c r="O117" s="76"/>
      <c r="P117" s="77" t="str">
        <f t="shared" si="33"/>
        <v/>
      </c>
      <c r="Q117" s="75"/>
      <c r="R117" s="76"/>
      <c r="S117" s="80" t="str">
        <f t="shared" si="40"/>
        <v/>
      </c>
      <c r="T117" s="108">
        <f t="shared" si="34"/>
        <v>16</v>
      </c>
      <c r="U117" s="82">
        <f t="shared" si="37"/>
        <v>29</v>
      </c>
      <c r="V117" s="83">
        <f t="shared" si="36"/>
        <v>45</v>
      </c>
      <c r="W117" s="62">
        <f t="shared" si="28"/>
        <v>35.555555555555557</v>
      </c>
      <c r="X117" s="84">
        <f t="shared" si="29"/>
        <v>64.444444444444443</v>
      </c>
      <c r="Y117" s="52"/>
    </row>
    <row r="118" spans="1:25">
      <c r="A118" s="29" t="s">
        <v>152</v>
      </c>
      <c r="B118" s="75">
        <v>3</v>
      </c>
      <c r="C118" s="76">
        <v>1</v>
      </c>
      <c r="D118" s="99">
        <f t="shared" si="39"/>
        <v>4</v>
      </c>
      <c r="E118" s="78">
        <v>2</v>
      </c>
      <c r="F118" s="76">
        <v>3</v>
      </c>
      <c r="G118" s="77">
        <f t="shared" si="31"/>
        <v>5</v>
      </c>
      <c r="H118" s="78"/>
      <c r="I118" s="76">
        <v>1</v>
      </c>
      <c r="J118" s="77">
        <f t="shared" si="32"/>
        <v>1</v>
      </c>
      <c r="K118" s="78">
        <v>8</v>
      </c>
      <c r="L118" s="76">
        <v>1</v>
      </c>
      <c r="M118" s="77">
        <f t="shared" si="43"/>
        <v>9</v>
      </c>
      <c r="N118" s="75"/>
      <c r="O118" s="76"/>
      <c r="P118" s="77" t="str">
        <f t="shared" si="33"/>
        <v/>
      </c>
      <c r="Q118" s="75"/>
      <c r="R118" s="76"/>
      <c r="S118" s="80" t="str">
        <f t="shared" si="40"/>
        <v/>
      </c>
      <c r="T118" s="108">
        <f t="shared" si="34"/>
        <v>13</v>
      </c>
      <c r="U118" s="82">
        <f t="shared" si="37"/>
        <v>6</v>
      </c>
      <c r="V118" s="83">
        <f t="shared" si="36"/>
        <v>19</v>
      </c>
      <c r="W118" s="62">
        <f t="shared" si="28"/>
        <v>68.421052631578945</v>
      </c>
      <c r="X118" s="84">
        <f t="shared" si="29"/>
        <v>31.578947368421051</v>
      </c>
      <c r="Y118" s="52"/>
    </row>
    <row r="119" spans="1:25">
      <c r="A119" s="29" t="s">
        <v>153</v>
      </c>
      <c r="B119" s="75">
        <v>35</v>
      </c>
      <c r="C119" s="76">
        <v>11</v>
      </c>
      <c r="D119" s="99">
        <f t="shared" si="39"/>
        <v>46</v>
      </c>
      <c r="E119" s="78">
        <v>57</v>
      </c>
      <c r="F119" s="76">
        <v>15</v>
      </c>
      <c r="G119" s="77">
        <f t="shared" si="31"/>
        <v>72</v>
      </c>
      <c r="H119" s="78">
        <v>35</v>
      </c>
      <c r="I119" s="76">
        <v>10</v>
      </c>
      <c r="J119" s="77">
        <f t="shared" si="32"/>
        <v>45</v>
      </c>
      <c r="K119" s="78">
        <v>65</v>
      </c>
      <c r="L119" s="76">
        <v>18</v>
      </c>
      <c r="M119" s="77">
        <f t="shared" si="43"/>
        <v>83</v>
      </c>
      <c r="N119" s="75"/>
      <c r="O119" s="76"/>
      <c r="P119" s="77" t="str">
        <f t="shared" si="33"/>
        <v/>
      </c>
      <c r="Q119" s="75"/>
      <c r="R119" s="76"/>
      <c r="S119" s="80" t="str">
        <f t="shared" si="40"/>
        <v/>
      </c>
      <c r="T119" s="108">
        <f t="shared" si="34"/>
        <v>192</v>
      </c>
      <c r="U119" s="82">
        <f t="shared" si="37"/>
        <v>54</v>
      </c>
      <c r="V119" s="83">
        <f t="shared" si="36"/>
        <v>246</v>
      </c>
      <c r="W119" s="62">
        <f t="shared" si="28"/>
        <v>78.048780487804876</v>
      </c>
      <c r="X119" s="84">
        <f t="shared" si="29"/>
        <v>21.951219512195124</v>
      </c>
      <c r="Y119" s="52"/>
    </row>
    <row r="120" spans="1:25">
      <c r="A120" s="29" t="s">
        <v>154</v>
      </c>
      <c r="B120" s="75">
        <v>4</v>
      </c>
      <c r="C120" s="76">
        <v>5</v>
      </c>
      <c r="D120" s="99">
        <f t="shared" si="39"/>
        <v>9</v>
      </c>
      <c r="E120" s="78">
        <v>4</v>
      </c>
      <c r="F120" s="76">
        <v>8</v>
      </c>
      <c r="G120" s="77">
        <f t="shared" si="31"/>
        <v>12</v>
      </c>
      <c r="H120" s="78">
        <v>3</v>
      </c>
      <c r="I120" s="76">
        <v>10</v>
      </c>
      <c r="J120" s="77">
        <f t="shared" si="32"/>
        <v>13</v>
      </c>
      <c r="K120" s="78">
        <v>23</v>
      </c>
      <c r="L120" s="76">
        <v>24</v>
      </c>
      <c r="M120" s="77">
        <f t="shared" si="43"/>
        <v>47</v>
      </c>
      <c r="N120" s="75"/>
      <c r="O120" s="76"/>
      <c r="P120" s="77" t="str">
        <f t="shared" si="33"/>
        <v/>
      </c>
      <c r="Q120" s="75"/>
      <c r="R120" s="76"/>
      <c r="S120" s="80" t="str">
        <f t="shared" si="40"/>
        <v/>
      </c>
      <c r="T120" s="108">
        <f t="shared" si="34"/>
        <v>34</v>
      </c>
      <c r="U120" s="82">
        <f t="shared" si="37"/>
        <v>47</v>
      </c>
      <c r="V120" s="83">
        <f t="shared" si="36"/>
        <v>81</v>
      </c>
      <c r="W120" s="62">
        <f t="shared" si="28"/>
        <v>41.97530864197531</v>
      </c>
      <c r="X120" s="84">
        <f t="shared" si="29"/>
        <v>58.02469135802469</v>
      </c>
      <c r="Y120" s="52"/>
    </row>
    <row r="121" spans="1:25">
      <c r="A121" s="29" t="s">
        <v>155</v>
      </c>
      <c r="B121" s="75">
        <v>17</v>
      </c>
      <c r="C121" s="76">
        <v>17</v>
      </c>
      <c r="D121" s="99">
        <f t="shared" si="39"/>
        <v>34</v>
      </c>
      <c r="E121" s="78">
        <v>18</v>
      </c>
      <c r="F121" s="76">
        <v>36</v>
      </c>
      <c r="G121" s="77">
        <f t="shared" si="31"/>
        <v>54</v>
      </c>
      <c r="H121" s="78">
        <v>17</v>
      </c>
      <c r="I121" s="76">
        <v>27</v>
      </c>
      <c r="J121" s="77">
        <f t="shared" si="32"/>
        <v>44</v>
      </c>
      <c r="K121" s="78">
        <v>23</v>
      </c>
      <c r="L121" s="76">
        <v>50</v>
      </c>
      <c r="M121" s="77">
        <f t="shared" si="43"/>
        <v>73</v>
      </c>
      <c r="N121" s="75"/>
      <c r="O121" s="76"/>
      <c r="P121" s="77" t="str">
        <f t="shared" si="33"/>
        <v/>
      </c>
      <c r="Q121" s="75"/>
      <c r="R121" s="76"/>
      <c r="S121" s="80" t="str">
        <f t="shared" si="40"/>
        <v/>
      </c>
      <c r="T121" s="108">
        <f t="shared" si="34"/>
        <v>75</v>
      </c>
      <c r="U121" s="82">
        <f t="shared" si="37"/>
        <v>130</v>
      </c>
      <c r="V121" s="83">
        <f t="shared" si="36"/>
        <v>205</v>
      </c>
      <c r="W121" s="62">
        <f t="shared" si="28"/>
        <v>36.585365853658537</v>
      </c>
      <c r="X121" s="84">
        <f t="shared" si="29"/>
        <v>63.414634146341463</v>
      </c>
      <c r="Y121" s="52"/>
    </row>
    <row r="122" spans="1:25">
      <c r="A122" s="29" t="s">
        <v>156</v>
      </c>
      <c r="B122" s="75">
        <v>10</v>
      </c>
      <c r="C122" s="76">
        <v>11</v>
      </c>
      <c r="D122" s="99">
        <f t="shared" si="39"/>
        <v>21</v>
      </c>
      <c r="E122" s="78">
        <v>22</v>
      </c>
      <c r="F122" s="76">
        <v>9</v>
      </c>
      <c r="G122" s="77">
        <f t="shared" si="31"/>
        <v>31</v>
      </c>
      <c r="H122" s="78">
        <v>17</v>
      </c>
      <c r="I122" s="76">
        <v>13</v>
      </c>
      <c r="J122" s="77">
        <f t="shared" si="32"/>
        <v>30</v>
      </c>
      <c r="K122" s="78">
        <v>25</v>
      </c>
      <c r="L122" s="76">
        <v>15</v>
      </c>
      <c r="M122" s="77">
        <f>IF(SUM($K122:$L122)=0," ",SUM($K122:$L122))</f>
        <v>40</v>
      </c>
      <c r="N122" s="75"/>
      <c r="O122" s="76"/>
      <c r="P122" s="77" t="str">
        <f t="shared" si="33"/>
        <v/>
      </c>
      <c r="Q122" s="75"/>
      <c r="R122" s="76"/>
      <c r="S122" s="80" t="str">
        <f t="shared" si="40"/>
        <v/>
      </c>
      <c r="T122" s="108">
        <f t="shared" si="34"/>
        <v>74</v>
      </c>
      <c r="U122" s="82">
        <f t="shared" si="37"/>
        <v>48</v>
      </c>
      <c r="V122" s="83">
        <f t="shared" si="36"/>
        <v>122</v>
      </c>
      <c r="W122" s="62">
        <f t="shared" si="28"/>
        <v>60.655737704918032</v>
      </c>
      <c r="X122" s="84">
        <f t="shared" si="29"/>
        <v>39.344262295081968</v>
      </c>
      <c r="Y122" s="52"/>
    </row>
    <row r="123" spans="1:25">
      <c r="A123" s="31" t="s">
        <v>157</v>
      </c>
      <c r="B123" s="75">
        <v>29</v>
      </c>
      <c r="C123" s="76">
        <v>12</v>
      </c>
      <c r="D123" s="99">
        <f t="shared" si="39"/>
        <v>41</v>
      </c>
      <c r="E123" s="78">
        <v>54</v>
      </c>
      <c r="F123" s="76">
        <v>8</v>
      </c>
      <c r="G123" s="77">
        <f t="shared" si="31"/>
        <v>62</v>
      </c>
      <c r="H123" s="78">
        <v>33</v>
      </c>
      <c r="I123" s="76">
        <v>10</v>
      </c>
      <c r="J123" s="77">
        <f t="shared" si="32"/>
        <v>43</v>
      </c>
      <c r="K123" s="78">
        <v>66</v>
      </c>
      <c r="L123" s="76">
        <v>12</v>
      </c>
      <c r="M123" s="77">
        <f t="shared" si="43"/>
        <v>78</v>
      </c>
      <c r="N123" s="75"/>
      <c r="O123" s="76"/>
      <c r="P123" s="77" t="str">
        <f t="shared" si="33"/>
        <v/>
      </c>
      <c r="Q123" s="75"/>
      <c r="R123" s="76"/>
      <c r="S123" s="80" t="str">
        <f t="shared" si="40"/>
        <v/>
      </c>
      <c r="T123" s="108">
        <f t="shared" si="34"/>
        <v>182</v>
      </c>
      <c r="U123" s="82">
        <f t="shared" si="37"/>
        <v>42</v>
      </c>
      <c r="V123" s="83">
        <f t="shared" si="36"/>
        <v>224</v>
      </c>
      <c r="W123" s="62">
        <f t="shared" si="28"/>
        <v>81.25</v>
      </c>
      <c r="X123" s="84">
        <f t="shared" si="29"/>
        <v>18.75</v>
      </c>
      <c r="Y123" s="52"/>
    </row>
    <row r="124" spans="1:25">
      <c r="A124" s="31" t="s">
        <v>158</v>
      </c>
      <c r="B124" s="75">
        <v>17</v>
      </c>
      <c r="C124" s="76">
        <v>40</v>
      </c>
      <c r="D124" s="99">
        <f t="shared" si="39"/>
        <v>57</v>
      </c>
      <c r="E124" s="78">
        <v>18</v>
      </c>
      <c r="F124" s="76">
        <v>50</v>
      </c>
      <c r="G124" s="77">
        <f t="shared" si="31"/>
        <v>68</v>
      </c>
      <c r="H124" s="78">
        <v>32</v>
      </c>
      <c r="I124" s="76">
        <v>39</v>
      </c>
      <c r="J124" s="77">
        <f t="shared" si="32"/>
        <v>71</v>
      </c>
      <c r="K124" s="78">
        <v>54</v>
      </c>
      <c r="L124" s="76">
        <v>67</v>
      </c>
      <c r="M124" s="77">
        <f t="shared" si="43"/>
        <v>121</v>
      </c>
      <c r="N124" s="75"/>
      <c r="O124" s="76"/>
      <c r="P124" s="77" t="str">
        <f t="shared" si="33"/>
        <v/>
      </c>
      <c r="Q124" s="75"/>
      <c r="R124" s="76"/>
      <c r="S124" s="80" t="str">
        <f t="shared" si="40"/>
        <v/>
      </c>
      <c r="T124" s="108">
        <f t="shared" si="34"/>
        <v>121</v>
      </c>
      <c r="U124" s="82">
        <f t="shared" si="37"/>
        <v>196</v>
      </c>
      <c r="V124" s="83">
        <f t="shared" si="36"/>
        <v>317</v>
      </c>
      <c r="W124" s="62">
        <f t="shared" si="28"/>
        <v>38.170347003154575</v>
      </c>
      <c r="X124" s="84">
        <f t="shared" si="29"/>
        <v>61.829652996845425</v>
      </c>
      <c r="Y124" s="52"/>
    </row>
    <row r="125" spans="1:25">
      <c r="A125" s="4" t="s">
        <v>28</v>
      </c>
      <c r="B125" s="90">
        <f>IF(SUM(B$126:B$128)=0,"",SUM(B$126:B$128))</f>
        <v>129</v>
      </c>
      <c r="C125" s="88">
        <f t="shared" ref="C125:R125" si="48">IF(SUM(C$126:C$128)=0,"",SUM(C$126:C$128))</f>
        <v>48</v>
      </c>
      <c r="D125" s="101">
        <f t="shared" si="39"/>
        <v>177</v>
      </c>
      <c r="E125" s="88">
        <f t="shared" si="48"/>
        <v>147</v>
      </c>
      <c r="F125" s="88">
        <f t="shared" si="48"/>
        <v>25</v>
      </c>
      <c r="G125" s="89">
        <f t="shared" si="31"/>
        <v>172</v>
      </c>
      <c r="H125" s="93">
        <f t="shared" si="48"/>
        <v>123</v>
      </c>
      <c r="I125" s="88">
        <f t="shared" si="48"/>
        <v>41</v>
      </c>
      <c r="J125" s="89">
        <f t="shared" si="32"/>
        <v>164</v>
      </c>
      <c r="K125" s="93">
        <f t="shared" si="48"/>
        <v>88</v>
      </c>
      <c r="L125" s="88">
        <f t="shared" si="48"/>
        <v>25</v>
      </c>
      <c r="M125" s="89">
        <f t="shared" si="43"/>
        <v>113</v>
      </c>
      <c r="N125" s="88" t="str">
        <f t="shared" si="48"/>
        <v/>
      </c>
      <c r="O125" s="88" t="str">
        <f t="shared" si="48"/>
        <v/>
      </c>
      <c r="P125" s="89" t="str">
        <f t="shared" si="33"/>
        <v/>
      </c>
      <c r="Q125" s="88" t="str">
        <f t="shared" si="48"/>
        <v/>
      </c>
      <c r="R125" s="88" t="str">
        <f t="shared" si="48"/>
        <v/>
      </c>
      <c r="S125" s="92" t="str">
        <f t="shared" si="40"/>
        <v/>
      </c>
      <c r="T125" s="109">
        <f t="shared" si="34"/>
        <v>487</v>
      </c>
      <c r="U125" s="94">
        <f t="shared" si="37"/>
        <v>139</v>
      </c>
      <c r="V125" s="95">
        <f t="shared" si="36"/>
        <v>626</v>
      </c>
      <c r="W125" s="64">
        <f t="shared" si="28"/>
        <v>77.795527156549525</v>
      </c>
      <c r="X125" s="106">
        <f t="shared" si="29"/>
        <v>22.204472843450478</v>
      </c>
      <c r="Y125" s="52"/>
    </row>
    <row r="126" spans="1:25">
      <c r="A126" s="5" t="s">
        <v>160</v>
      </c>
      <c r="B126" s="75">
        <v>35</v>
      </c>
      <c r="C126" s="76">
        <v>27</v>
      </c>
      <c r="D126" s="99">
        <f t="shared" si="39"/>
        <v>62</v>
      </c>
      <c r="E126" s="110">
        <v>50</v>
      </c>
      <c r="F126" s="111">
        <v>10</v>
      </c>
      <c r="G126" s="77">
        <f t="shared" si="31"/>
        <v>60</v>
      </c>
      <c r="H126" s="110"/>
      <c r="I126" s="111"/>
      <c r="J126" s="77" t="str">
        <f t="shared" si="32"/>
        <v xml:space="preserve"> </v>
      </c>
      <c r="K126" s="110"/>
      <c r="L126" s="111"/>
      <c r="M126" s="77" t="str">
        <f t="shared" si="43"/>
        <v xml:space="preserve"> </v>
      </c>
      <c r="N126" s="112"/>
      <c r="O126" s="111"/>
      <c r="P126" s="77" t="str">
        <f t="shared" si="33"/>
        <v/>
      </c>
      <c r="Q126" s="112"/>
      <c r="R126" s="111"/>
      <c r="S126" s="80" t="str">
        <f t="shared" si="40"/>
        <v/>
      </c>
      <c r="T126" s="108">
        <f t="shared" si="34"/>
        <v>85</v>
      </c>
      <c r="U126" s="82">
        <f t="shared" si="37"/>
        <v>37</v>
      </c>
      <c r="V126" s="83">
        <f t="shared" si="36"/>
        <v>122</v>
      </c>
      <c r="W126" s="62">
        <f t="shared" si="28"/>
        <v>69.672131147540981</v>
      </c>
      <c r="X126" s="84">
        <f t="shared" si="29"/>
        <v>30.327868852459016</v>
      </c>
      <c r="Y126" s="52"/>
    </row>
    <row r="127" spans="1:25">
      <c r="A127" s="3" t="s">
        <v>161</v>
      </c>
      <c r="B127" s="75"/>
      <c r="C127" s="76"/>
      <c r="D127" s="99" t="str">
        <f t="shared" si="39"/>
        <v xml:space="preserve"> </v>
      </c>
      <c r="E127" s="78"/>
      <c r="F127" s="76"/>
      <c r="G127" s="77" t="str">
        <f t="shared" si="31"/>
        <v xml:space="preserve"> </v>
      </c>
      <c r="H127" s="78">
        <v>40</v>
      </c>
      <c r="I127" s="76">
        <v>24</v>
      </c>
      <c r="J127" s="77">
        <f t="shared" si="32"/>
        <v>64</v>
      </c>
      <c r="K127" s="78">
        <v>20</v>
      </c>
      <c r="L127" s="76">
        <v>13</v>
      </c>
      <c r="M127" s="77">
        <f t="shared" si="43"/>
        <v>33</v>
      </c>
      <c r="N127" s="75"/>
      <c r="O127" s="76"/>
      <c r="P127" s="77" t="str">
        <f t="shared" si="33"/>
        <v/>
      </c>
      <c r="Q127" s="75"/>
      <c r="R127" s="76"/>
      <c r="S127" s="80" t="str">
        <f t="shared" si="40"/>
        <v/>
      </c>
      <c r="T127" s="108">
        <f t="shared" si="34"/>
        <v>60</v>
      </c>
      <c r="U127" s="82">
        <f t="shared" si="37"/>
        <v>37</v>
      </c>
      <c r="V127" s="83">
        <f t="shared" si="36"/>
        <v>97</v>
      </c>
      <c r="W127" s="62">
        <f t="shared" si="28"/>
        <v>61.855670103092784</v>
      </c>
      <c r="X127" s="84">
        <f t="shared" si="29"/>
        <v>38.144329896907216</v>
      </c>
      <c r="Y127" s="52"/>
    </row>
    <row r="128" spans="1:25">
      <c r="A128" s="3" t="s">
        <v>162</v>
      </c>
      <c r="B128" s="75">
        <v>94</v>
      </c>
      <c r="C128" s="76">
        <v>21</v>
      </c>
      <c r="D128" s="99">
        <f t="shared" si="39"/>
        <v>115</v>
      </c>
      <c r="E128" s="78">
        <v>97</v>
      </c>
      <c r="F128" s="76">
        <v>15</v>
      </c>
      <c r="G128" s="77">
        <f t="shared" si="31"/>
        <v>112</v>
      </c>
      <c r="H128" s="78">
        <v>83</v>
      </c>
      <c r="I128" s="76">
        <v>17</v>
      </c>
      <c r="J128" s="77">
        <f t="shared" si="32"/>
        <v>100</v>
      </c>
      <c r="K128" s="78">
        <v>68</v>
      </c>
      <c r="L128" s="76">
        <v>12</v>
      </c>
      <c r="M128" s="77">
        <f t="shared" si="43"/>
        <v>80</v>
      </c>
      <c r="N128" s="75"/>
      <c r="O128" s="76"/>
      <c r="P128" s="77" t="str">
        <f t="shared" si="33"/>
        <v/>
      </c>
      <c r="Q128" s="75"/>
      <c r="R128" s="76"/>
      <c r="S128" s="80" t="str">
        <f t="shared" si="40"/>
        <v/>
      </c>
      <c r="T128" s="108">
        <f t="shared" si="34"/>
        <v>342</v>
      </c>
      <c r="U128" s="82">
        <f t="shared" si="37"/>
        <v>65</v>
      </c>
      <c r="V128" s="83">
        <f t="shared" si="36"/>
        <v>407</v>
      </c>
      <c r="W128" s="62">
        <f t="shared" si="28"/>
        <v>84.029484029484024</v>
      </c>
      <c r="X128" s="84">
        <f t="shared" si="29"/>
        <v>15.97051597051597</v>
      </c>
      <c r="Y128" s="52"/>
    </row>
    <row r="129" spans="1:25">
      <c r="A129" s="4" t="s">
        <v>26</v>
      </c>
      <c r="B129" s="90">
        <f>IF(B$130=0,"",B$130)</f>
        <v>26</v>
      </c>
      <c r="C129" s="88">
        <f t="shared" ref="C129:R129" si="49">IF(C$130=0,"",C$130)</f>
        <v>127</v>
      </c>
      <c r="D129" s="101">
        <f t="shared" si="39"/>
        <v>153</v>
      </c>
      <c r="E129" s="88">
        <f t="shared" si="49"/>
        <v>35</v>
      </c>
      <c r="F129" s="88">
        <f t="shared" si="49"/>
        <v>91</v>
      </c>
      <c r="G129" s="89">
        <f t="shared" si="31"/>
        <v>126</v>
      </c>
      <c r="H129" s="93">
        <f t="shared" si="49"/>
        <v>33</v>
      </c>
      <c r="I129" s="88">
        <f t="shared" si="49"/>
        <v>108</v>
      </c>
      <c r="J129" s="89">
        <f t="shared" si="32"/>
        <v>141</v>
      </c>
      <c r="K129" s="93">
        <f t="shared" si="49"/>
        <v>11</v>
      </c>
      <c r="L129" s="88">
        <f t="shared" si="49"/>
        <v>55</v>
      </c>
      <c r="M129" s="89">
        <f t="shared" si="43"/>
        <v>66</v>
      </c>
      <c r="N129" s="88" t="str">
        <f t="shared" si="49"/>
        <v/>
      </c>
      <c r="O129" s="88" t="str">
        <f t="shared" si="49"/>
        <v/>
      </c>
      <c r="P129" s="89" t="str">
        <f t="shared" si="33"/>
        <v/>
      </c>
      <c r="Q129" s="88" t="str">
        <f t="shared" si="49"/>
        <v/>
      </c>
      <c r="R129" s="88" t="str">
        <f t="shared" si="49"/>
        <v/>
      </c>
      <c r="S129" s="92" t="str">
        <f t="shared" si="40"/>
        <v/>
      </c>
      <c r="T129" s="109">
        <f>SUM($B129,$E129,$H129,$K129,$N129,$Q129)</f>
        <v>105</v>
      </c>
      <c r="U129" s="94">
        <f t="shared" si="37"/>
        <v>381</v>
      </c>
      <c r="V129" s="95">
        <f t="shared" si="36"/>
        <v>486</v>
      </c>
      <c r="W129" s="64">
        <f t="shared" si="28"/>
        <v>21.604938271604937</v>
      </c>
      <c r="X129" s="106">
        <f t="shared" si="29"/>
        <v>78.395061728395063</v>
      </c>
      <c r="Y129" s="52"/>
    </row>
    <row r="130" spans="1:25">
      <c r="A130" s="6" t="s">
        <v>163</v>
      </c>
      <c r="B130" s="113">
        <v>26</v>
      </c>
      <c r="C130" s="114">
        <v>127</v>
      </c>
      <c r="D130" s="99">
        <f t="shared" si="39"/>
        <v>153</v>
      </c>
      <c r="E130" s="115">
        <v>35</v>
      </c>
      <c r="F130" s="116">
        <v>91</v>
      </c>
      <c r="G130" s="117">
        <f t="shared" si="31"/>
        <v>126</v>
      </c>
      <c r="H130" s="115">
        <v>33</v>
      </c>
      <c r="I130" s="116">
        <v>108</v>
      </c>
      <c r="J130" s="117">
        <f t="shared" si="32"/>
        <v>141</v>
      </c>
      <c r="K130" s="115">
        <v>11</v>
      </c>
      <c r="L130" s="116">
        <v>55</v>
      </c>
      <c r="M130" s="117">
        <f t="shared" si="43"/>
        <v>66</v>
      </c>
      <c r="N130" s="113"/>
      <c r="O130" s="116"/>
      <c r="P130" s="117" t="str">
        <f t="shared" si="33"/>
        <v/>
      </c>
      <c r="Q130" s="113"/>
      <c r="R130" s="116"/>
      <c r="S130" s="80" t="str">
        <f t="shared" si="40"/>
        <v/>
      </c>
      <c r="T130" s="108">
        <f t="shared" si="34"/>
        <v>105</v>
      </c>
      <c r="U130" s="82">
        <f t="shared" si="37"/>
        <v>381</v>
      </c>
      <c r="V130" s="83">
        <f t="shared" si="36"/>
        <v>486</v>
      </c>
      <c r="W130" s="65">
        <f t="shared" si="28"/>
        <v>21.604938271604937</v>
      </c>
      <c r="X130" s="118">
        <f t="shared" si="29"/>
        <v>78.395061728395063</v>
      </c>
      <c r="Y130" s="52"/>
    </row>
    <row r="131" spans="1:25" ht="24.6">
      <c r="A131" s="50" t="s">
        <v>7</v>
      </c>
      <c r="B131" s="119">
        <f t="shared" ref="B131:V131" si="50">SUM(B$129,B$125,B$106,B$104,B$96,B$91,B$85,B$82,B$77,B$75,B$73,B$69,B$59,B$44,B$41,B$35,B$25,B$23,B$20,B$17,B$12,B$9,B$6)</f>
        <v>2144</v>
      </c>
      <c r="C131" s="119">
        <f t="shared" si="50"/>
        <v>3420</v>
      </c>
      <c r="D131" s="119">
        <f t="shared" si="50"/>
        <v>5564</v>
      </c>
      <c r="E131" s="119">
        <f t="shared" si="50"/>
        <v>2038</v>
      </c>
      <c r="F131" s="119">
        <f t="shared" si="50"/>
        <v>3215</v>
      </c>
      <c r="G131" s="119">
        <f t="shared" si="50"/>
        <v>5253</v>
      </c>
      <c r="H131" s="119">
        <f t="shared" si="50"/>
        <v>1795</v>
      </c>
      <c r="I131" s="119">
        <f t="shared" si="50"/>
        <v>2971</v>
      </c>
      <c r="J131" s="119">
        <f t="shared" si="50"/>
        <v>4766</v>
      </c>
      <c r="K131" s="119">
        <f t="shared" si="50"/>
        <v>2381</v>
      </c>
      <c r="L131" s="119">
        <f t="shared" si="50"/>
        <v>3686</v>
      </c>
      <c r="M131" s="119">
        <f t="shared" si="50"/>
        <v>6067</v>
      </c>
      <c r="N131" s="119">
        <f t="shared" si="50"/>
        <v>323</v>
      </c>
      <c r="O131" s="119">
        <f t="shared" si="50"/>
        <v>448</v>
      </c>
      <c r="P131" s="119">
        <f t="shared" si="50"/>
        <v>771</v>
      </c>
      <c r="Q131" s="119">
        <f t="shared" si="50"/>
        <v>360</v>
      </c>
      <c r="R131" s="119">
        <f t="shared" si="50"/>
        <v>443</v>
      </c>
      <c r="S131" s="120">
        <f t="shared" si="50"/>
        <v>803</v>
      </c>
      <c r="T131" s="166">
        <f t="shared" si="50"/>
        <v>9041</v>
      </c>
      <c r="U131" s="167">
        <f t="shared" si="50"/>
        <v>14183</v>
      </c>
      <c r="V131" s="167">
        <f t="shared" si="50"/>
        <v>23224</v>
      </c>
      <c r="W131" s="160">
        <f>(100*$T131)/$V131</f>
        <v>38.929555632104716</v>
      </c>
      <c r="X131" s="161">
        <f t="shared" si="29"/>
        <v>61.070444367895284</v>
      </c>
      <c r="Y131" s="52"/>
    </row>
    <row r="132" spans="1:25" ht="24.6">
      <c r="A132" s="53" t="s">
        <v>53</v>
      </c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2"/>
      <c r="W132" s="66"/>
      <c r="X132" s="123"/>
      <c r="Y132" s="52"/>
    </row>
    <row r="133" spans="1:25">
      <c r="A133" s="51" t="s">
        <v>183</v>
      </c>
      <c r="B133" s="124">
        <f>IF(SUM(B$134:B$136)=0,"",SUM(B$134:B$136))</f>
        <v>20</v>
      </c>
      <c r="C133" s="94">
        <f>IF(SUM(C$134:C$136)=0,"",SUM(C$134:C$136))</f>
        <v>31</v>
      </c>
      <c r="D133" s="95">
        <f>IF(SUM($B133:$C133)=0,"",SUM($B133:$C133))</f>
        <v>51</v>
      </c>
      <c r="E133" s="125">
        <f>IF(SUM(E$134:E$136)=0,"",SUM(E$134:E$136))</f>
        <v>20</v>
      </c>
      <c r="F133" s="94">
        <f>IF(SUM(F$134:F$136)=0,"",SUM(F$134:F$136))</f>
        <v>26</v>
      </c>
      <c r="G133" s="95">
        <f>IF(SUM($E133:$F133)=0,"",SUM($E133:$F133))</f>
        <v>46</v>
      </c>
      <c r="H133" s="125">
        <f>IF(SUM(H$134:H$136)=0,"",SUM(H$134:H$136))</f>
        <v>44</v>
      </c>
      <c r="I133" s="94">
        <f>IF(SUM(I$134:I$136)=0,"",SUM(I$134:I$136))</f>
        <v>63</v>
      </c>
      <c r="J133" s="95">
        <f t="shared" ref="J133:J143" si="51">IF(SUM($H133:$I133)=0,"",SUM($H133:$I133))</f>
        <v>107</v>
      </c>
      <c r="K133" s="125">
        <f>IF(SUM(K$134:K$136)=0,"",SUM(K$134:K$136))</f>
        <v>41</v>
      </c>
      <c r="L133" s="94">
        <f>IF(SUM(L$134:L$136)=0,"",SUM(L$134:L$136))</f>
        <v>67</v>
      </c>
      <c r="M133" s="94">
        <f t="shared" ref="M133:M143" si="52">IF(SUM($K133:$L133)=0,"",SUM($K133:$L133))</f>
        <v>108</v>
      </c>
      <c r="N133" s="124">
        <f>IF(SUM(N$134:N$136)=0,"",SUM(N$134:N$136))</f>
        <v>46</v>
      </c>
      <c r="O133" s="94">
        <f>IF(SUM(O$134:O$136)=0,"",SUM(O$134:O$136))</f>
        <v>72</v>
      </c>
      <c r="P133" s="94">
        <f t="shared" ref="P133:P143" si="53">IF(SUM($N133:$O133)=0,"",SUM($N133:$O133))</f>
        <v>118</v>
      </c>
      <c r="Q133" s="124">
        <f>IF(SUM(Q$134:Q$136)=0,"",SUM(Q$134:Q$136))</f>
        <v>40</v>
      </c>
      <c r="R133" s="94">
        <f>IF(SUM(R$134:R$136)=0,"",SUM(R$134:R$136))</f>
        <v>73</v>
      </c>
      <c r="S133" s="126">
        <f t="shared" ref="S133:S143" si="54">IF(SUM($Q133:$R133)=0,"",SUM($Q133:$R133))</f>
        <v>113</v>
      </c>
      <c r="T133" s="109">
        <f t="shared" ref="T133:T143" si="55">SUM($B133,$E133,$H133,$K133,$N133,$Q133)</f>
        <v>211</v>
      </c>
      <c r="U133" s="94">
        <f>SUM(C133,F133,I133,L133,O133,R133)</f>
        <v>332</v>
      </c>
      <c r="V133" s="95">
        <f>SUM($T133:$U133)</f>
        <v>543</v>
      </c>
      <c r="W133" s="67">
        <f>(100*$T133)/$V133</f>
        <v>38.858195211786374</v>
      </c>
      <c r="X133" s="127">
        <f t="shared" si="29"/>
        <v>61.141804788213626</v>
      </c>
      <c r="Y133" s="52"/>
    </row>
    <row r="134" spans="1:25">
      <c r="A134" s="3" t="s">
        <v>164</v>
      </c>
      <c r="B134" s="75">
        <v>20</v>
      </c>
      <c r="C134" s="76">
        <v>31</v>
      </c>
      <c r="D134" s="77">
        <f t="shared" ref="D134:D143" si="56">IF(SUM($B134:$C134)=0,"",SUM($B134:$C134))</f>
        <v>51</v>
      </c>
      <c r="E134" s="78">
        <v>20</v>
      </c>
      <c r="F134" s="76">
        <v>26</v>
      </c>
      <c r="G134" s="77">
        <f t="shared" ref="G134:G143" si="57">IF(SUM($E134:$F134)=0,"",SUM($E134:$F134))</f>
        <v>46</v>
      </c>
      <c r="H134" s="78">
        <v>14</v>
      </c>
      <c r="I134" s="76">
        <v>32</v>
      </c>
      <c r="J134" s="77">
        <f t="shared" si="51"/>
        <v>46</v>
      </c>
      <c r="K134" s="78">
        <v>18</v>
      </c>
      <c r="L134" s="76">
        <v>27</v>
      </c>
      <c r="M134" s="76">
        <f t="shared" si="52"/>
        <v>45</v>
      </c>
      <c r="N134" s="75">
        <v>18</v>
      </c>
      <c r="O134" s="76">
        <v>36</v>
      </c>
      <c r="P134" s="76">
        <f t="shared" si="53"/>
        <v>54</v>
      </c>
      <c r="Q134" s="75">
        <v>16</v>
      </c>
      <c r="R134" s="76">
        <v>29</v>
      </c>
      <c r="S134" s="80">
        <f t="shared" si="54"/>
        <v>45</v>
      </c>
      <c r="T134" s="108">
        <f t="shared" si="55"/>
        <v>106</v>
      </c>
      <c r="U134" s="82">
        <f t="shared" ref="U134:U143" si="58">SUM(C134,F134,I134,L134,O134,R134)</f>
        <v>181</v>
      </c>
      <c r="V134" s="83">
        <f>SUM($T134:$U134)</f>
        <v>287</v>
      </c>
      <c r="W134" s="62">
        <f t="shared" ref="W134:W143" si="59">(100*$T134)/$V134</f>
        <v>36.933797909407666</v>
      </c>
      <c r="X134" s="84">
        <f t="shared" si="29"/>
        <v>63.066202090592334</v>
      </c>
      <c r="Y134" s="52"/>
    </row>
    <row r="135" spans="1:25">
      <c r="A135" s="3" t="s">
        <v>165</v>
      </c>
      <c r="B135" s="75"/>
      <c r="C135" s="76"/>
      <c r="D135" s="77" t="str">
        <f t="shared" si="56"/>
        <v/>
      </c>
      <c r="E135" s="78"/>
      <c r="F135" s="76"/>
      <c r="G135" s="77" t="str">
        <f t="shared" si="57"/>
        <v/>
      </c>
      <c r="H135" s="78">
        <v>17</v>
      </c>
      <c r="I135" s="76">
        <v>15</v>
      </c>
      <c r="J135" s="77">
        <f t="shared" si="51"/>
        <v>32</v>
      </c>
      <c r="K135" s="78">
        <v>11</v>
      </c>
      <c r="L135" s="76">
        <v>22</v>
      </c>
      <c r="M135" s="76">
        <f t="shared" si="52"/>
        <v>33</v>
      </c>
      <c r="N135" s="75">
        <v>13</v>
      </c>
      <c r="O135" s="76">
        <v>19</v>
      </c>
      <c r="P135" s="76">
        <f t="shared" si="53"/>
        <v>32</v>
      </c>
      <c r="Q135" s="75">
        <v>12</v>
      </c>
      <c r="R135" s="76">
        <v>21</v>
      </c>
      <c r="S135" s="80">
        <f t="shared" si="54"/>
        <v>33</v>
      </c>
      <c r="T135" s="108">
        <f t="shared" si="55"/>
        <v>53</v>
      </c>
      <c r="U135" s="82">
        <f>SUM(C135,F135,I135,L135,O135,R135)</f>
        <v>77</v>
      </c>
      <c r="V135" s="83">
        <f t="shared" ref="V135:V143" si="60">SUM($T135:$U135)</f>
        <v>130</v>
      </c>
      <c r="W135" s="62">
        <f t="shared" si="59"/>
        <v>40.769230769230766</v>
      </c>
      <c r="X135" s="84">
        <f t="shared" ref="X135:X145" si="61">(100*$U135)/$V135</f>
        <v>59.230769230769234</v>
      </c>
      <c r="Y135" s="52"/>
    </row>
    <row r="136" spans="1:25">
      <c r="A136" s="3" t="s">
        <v>166</v>
      </c>
      <c r="B136" s="75"/>
      <c r="C136" s="76"/>
      <c r="D136" s="77" t="str">
        <f t="shared" si="56"/>
        <v/>
      </c>
      <c r="E136" s="78"/>
      <c r="F136" s="76"/>
      <c r="G136" s="77" t="str">
        <f t="shared" si="57"/>
        <v/>
      </c>
      <c r="H136" s="78">
        <v>13</v>
      </c>
      <c r="I136" s="76">
        <v>16</v>
      </c>
      <c r="J136" s="77">
        <f>IF(SUM($H136:$I136)=0,"",SUM($H136:$I136))</f>
        <v>29</v>
      </c>
      <c r="K136" s="78">
        <v>12</v>
      </c>
      <c r="L136" s="76">
        <v>18</v>
      </c>
      <c r="M136" s="76">
        <f t="shared" si="52"/>
        <v>30</v>
      </c>
      <c r="N136" s="75">
        <v>15</v>
      </c>
      <c r="O136" s="76">
        <v>17</v>
      </c>
      <c r="P136" s="76">
        <f t="shared" si="53"/>
        <v>32</v>
      </c>
      <c r="Q136" s="75">
        <v>12</v>
      </c>
      <c r="R136" s="76">
        <v>23</v>
      </c>
      <c r="S136" s="80">
        <f t="shared" si="54"/>
        <v>35</v>
      </c>
      <c r="T136" s="108">
        <f t="shared" si="55"/>
        <v>52</v>
      </c>
      <c r="U136" s="82">
        <f t="shared" si="58"/>
        <v>74</v>
      </c>
      <c r="V136" s="83">
        <f t="shared" si="60"/>
        <v>126</v>
      </c>
      <c r="W136" s="62">
        <f t="shared" si="59"/>
        <v>41.269841269841272</v>
      </c>
      <c r="X136" s="84">
        <f t="shared" si="61"/>
        <v>58.730158730158728</v>
      </c>
      <c r="Y136" s="52"/>
    </row>
    <row r="137" spans="1:25">
      <c r="A137" s="4" t="s">
        <v>56</v>
      </c>
      <c r="B137" s="90" t="str">
        <f>IF(B$138=0,"",B$138)</f>
        <v/>
      </c>
      <c r="C137" s="88" t="str">
        <f>IF(C$138=0,"",C$138)</f>
        <v/>
      </c>
      <c r="D137" s="89" t="str">
        <f t="shared" si="56"/>
        <v/>
      </c>
      <c r="E137" s="91" t="str">
        <f>IF(E$138=0,"",E$138)</f>
        <v/>
      </c>
      <c r="F137" s="88" t="str">
        <f>IF(F$138=0,"",F$138)</f>
        <v/>
      </c>
      <c r="G137" s="89" t="str">
        <f t="shared" si="57"/>
        <v/>
      </c>
      <c r="H137" s="91">
        <f>IF(H$138=0,"",H$138)</f>
        <v>14</v>
      </c>
      <c r="I137" s="88">
        <f>IF(I$138=0,"",I$138)</f>
        <v>18</v>
      </c>
      <c r="J137" s="89">
        <f t="shared" si="51"/>
        <v>32</v>
      </c>
      <c r="K137" s="91">
        <f>IF(K$138=0,"",K$138)</f>
        <v>17</v>
      </c>
      <c r="L137" s="88">
        <f>IF(L$138=0,"",L$138)</f>
        <v>12</v>
      </c>
      <c r="M137" s="88">
        <f t="shared" si="52"/>
        <v>29</v>
      </c>
      <c r="N137" s="90">
        <f>IF(N$138=0,"",N$138)</f>
        <v>11</v>
      </c>
      <c r="O137" s="88">
        <f>IF(O$138=0,"",O$138)</f>
        <v>21</v>
      </c>
      <c r="P137" s="88">
        <f t="shared" si="53"/>
        <v>32</v>
      </c>
      <c r="Q137" s="90">
        <f>IF(Q$138=0,"",Q$138)</f>
        <v>10</v>
      </c>
      <c r="R137" s="88">
        <f>IF(R$138=0,"",R$138)</f>
        <v>22</v>
      </c>
      <c r="S137" s="92">
        <f t="shared" si="54"/>
        <v>32</v>
      </c>
      <c r="T137" s="109">
        <f>SUM($B137,$E137,$H137,$K137,$N137,$Q137)</f>
        <v>52</v>
      </c>
      <c r="U137" s="94">
        <f>SUM(C137,F137,I137,L137,O137,R137)</f>
        <v>73</v>
      </c>
      <c r="V137" s="95">
        <f>SUM($T137:$U137)</f>
        <v>125</v>
      </c>
      <c r="W137" s="64">
        <f t="shared" si="59"/>
        <v>41.6</v>
      </c>
      <c r="X137" s="106">
        <f t="shared" si="61"/>
        <v>58.4</v>
      </c>
      <c r="Y137" s="52"/>
    </row>
    <row r="138" spans="1:25">
      <c r="A138" s="3" t="s">
        <v>167</v>
      </c>
      <c r="B138" s="75"/>
      <c r="C138" s="76"/>
      <c r="D138" s="77" t="str">
        <f t="shared" si="56"/>
        <v/>
      </c>
      <c r="E138" s="78"/>
      <c r="F138" s="76"/>
      <c r="G138" s="77" t="str">
        <f t="shared" si="57"/>
        <v/>
      </c>
      <c r="H138" s="78">
        <v>14</v>
      </c>
      <c r="I138" s="76">
        <v>18</v>
      </c>
      <c r="J138" s="77">
        <f t="shared" si="51"/>
        <v>32</v>
      </c>
      <c r="K138" s="78">
        <v>17</v>
      </c>
      <c r="L138" s="76">
        <v>12</v>
      </c>
      <c r="M138" s="76">
        <f t="shared" si="52"/>
        <v>29</v>
      </c>
      <c r="N138" s="75">
        <v>11</v>
      </c>
      <c r="O138" s="76">
        <v>21</v>
      </c>
      <c r="P138" s="76">
        <f t="shared" si="53"/>
        <v>32</v>
      </c>
      <c r="Q138" s="75">
        <v>10</v>
      </c>
      <c r="R138" s="76">
        <v>22</v>
      </c>
      <c r="S138" s="80">
        <f t="shared" si="54"/>
        <v>32</v>
      </c>
      <c r="T138" s="108">
        <f>SUM($B138,$E138,$H138,$K138,$N138,$Q138)</f>
        <v>52</v>
      </c>
      <c r="U138" s="82">
        <f t="shared" si="58"/>
        <v>73</v>
      </c>
      <c r="V138" s="83">
        <f>SUM($T138:$U138)</f>
        <v>125</v>
      </c>
      <c r="W138" s="62">
        <f t="shared" si="59"/>
        <v>41.6</v>
      </c>
      <c r="X138" s="84">
        <f t="shared" si="61"/>
        <v>58.4</v>
      </c>
      <c r="Y138" s="52"/>
    </row>
    <row r="139" spans="1:25">
      <c r="A139" s="4" t="s">
        <v>55</v>
      </c>
      <c r="B139" s="90" t="str">
        <f>IF(SUM(B$140:B$143)=0,"",SUM(B$140:B$143))</f>
        <v/>
      </c>
      <c r="C139" s="88" t="str">
        <f>IF(SUM(C$140:C$143)=0,"",SUM(C$140:C$143))</f>
        <v/>
      </c>
      <c r="D139" s="89" t="str">
        <f t="shared" si="56"/>
        <v/>
      </c>
      <c r="E139" s="91" t="str">
        <f>IF(SUM(E$140:E$143)=0,"",SUM(E$140:E$143))</f>
        <v/>
      </c>
      <c r="F139" s="88" t="str">
        <f>IF(SUM(F$140:F$143)=0,"",SUM(F$140:F$143))</f>
        <v/>
      </c>
      <c r="G139" s="89" t="str">
        <f t="shared" si="57"/>
        <v/>
      </c>
      <c r="H139" s="91" t="str">
        <f>IF(SUM(H$140:H$143)=0,"",SUM(H$140:H$143))</f>
        <v/>
      </c>
      <c r="I139" s="88" t="str">
        <f>IF(SUM(I$140:I$143)=0,"",SUM(I$140:I$143))</f>
        <v/>
      </c>
      <c r="J139" s="89" t="str">
        <f t="shared" si="51"/>
        <v/>
      </c>
      <c r="K139" s="91" t="str">
        <f>IF(SUM(K$140:K$143)=0,"",SUM(K$140:K$143))</f>
        <v/>
      </c>
      <c r="L139" s="88" t="str">
        <f>IF(SUM(L$140:L$143)=0,"",SUM(L$140:L$143))</f>
        <v/>
      </c>
      <c r="M139" s="88" t="str">
        <f t="shared" si="52"/>
        <v/>
      </c>
      <c r="N139" s="90" t="str">
        <f>IF(SUM(N$140:N$143)=0,"",SUM(N$140:N$143))</f>
        <v/>
      </c>
      <c r="O139" s="88" t="str">
        <f>IF(SUM(O$140:O$143)=0,"",SUM(O$140:O$143))</f>
        <v/>
      </c>
      <c r="P139" s="88" t="str">
        <f t="shared" si="53"/>
        <v/>
      </c>
      <c r="Q139" s="90">
        <f>IF(SUM(Q$140:Q$143)=0,"",SUM(Q$140:Q$143))</f>
        <v>3</v>
      </c>
      <c r="R139" s="88">
        <f>IF(SUM(R$140:R$143)=0,"",SUM(R$140:R$143))</f>
        <v>3</v>
      </c>
      <c r="S139" s="92">
        <f t="shared" si="54"/>
        <v>6</v>
      </c>
      <c r="T139" s="109">
        <f t="shared" si="55"/>
        <v>3</v>
      </c>
      <c r="U139" s="94">
        <f t="shared" si="58"/>
        <v>3</v>
      </c>
      <c r="V139" s="95">
        <f t="shared" si="60"/>
        <v>6</v>
      </c>
      <c r="W139" s="64">
        <f t="shared" si="59"/>
        <v>50</v>
      </c>
      <c r="X139" s="106">
        <f t="shared" si="61"/>
        <v>50</v>
      </c>
      <c r="Y139" s="52"/>
    </row>
    <row r="140" spans="1:25">
      <c r="A140" s="3" t="s">
        <v>84</v>
      </c>
      <c r="B140" s="75"/>
      <c r="C140" s="76"/>
      <c r="D140" s="77" t="str">
        <f t="shared" si="56"/>
        <v/>
      </c>
      <c r="E140" s="78"/>
      <c r="F140" s="76"/>
      <c r="G140" s="77" t="str">
        <f t="shared" si="57"/>
        <v/>
      </c>
      <c r="H140" s="78"/>
      <c r="I140" s="76"/>
      <c r="J140" s="77" t="str">
        <f>IF(SUM($H140:$I140)=0,"",SUM($H140:$I140))</f>
        <v/>
      </c>
      <c r="K140" s="78"/>
      <c r="L140" s="76"/>
      <c r="M140" s="76" t="str">
        <f t="shared" si="52"/>
        <v/>
      </c>
      <c r="N140" s="98"/>
      <c r="O140" s="76"/>
      <c r="P140" s="76" t="str">
        <f>IF(SUM($N140:$O140)=0,"",SUM($N140:$O140))</f>
        <v/>
      </c>
      <c r="Q140" s="75">
        <v>2</v>
      </c>
      <c r="R140" s="76">
        <v>1</v>
      </c>
      <c r="S140" s="80">
        <f t="shared" si="54"/>
        <v>3</v>
      </c>
      <c r="T140" s="108">
        <f t="shared" si="55"/>
        <v>2</v>
      </c>
      <c r="U140" s="82">
        <f t="shared" si="58"/>
        <v>1</v>
      </c>
      <c r="V140" s="83">
        <f t="shared" si="60"/>
        <v>3</v>
      </c>
      <c r="W140" s="62">
        <f t="shared" si="59"/>
        <v>66.666666666666671</v>
      </c>
      <c r="X140" s="84">
        <f t="shared" si="61"/>
        <v>33.333333333333336</v>
      </c>
      <c r="Y140" s="52"/>
    </row>
    <row r="141" spans="1:25">
      <c r="A141" s="3" t="s">
        <v>164</v>
      </c>
      <c r="B141" s="75"/>
      <c r="C141" s="76"/>
      <c r="D141" s="77" t="str">
        <f t="shared" si="56"/>
        <v/>
      </c>
      <c r="E141" s="78"/>
      <c r="F141" s="76"/>
      <c r="G141" s="77" t="str">
        <f t="shared" si="57"/>
        <v/>
      </c>
      <c r="H141" s="78"/>
      <c r="I141" s="76"/>
      <c r="J141" s="77" t="str">
        <f t="shared" si="51"/>
        <v/>
      </c>
      <c r="K141" s="78"/>
      <c r="L141" s="76"/>
      <c r="M141" s="76" t="str">
        <f t="shared" si="52"/>
        <v/>
      </c>
      <c r="N141" s="75"/>
      <c r="O141" s="76"/>
      <c r="P141" s="76" t="str">
        <f t="shared" si="53"/>
        <v/>
      </c>
      <c r="Q141" s="98">
        <v>1</v>
      </c>
      <c r="R141" s="76"/>
      <c r="S141" s="80">
        <f t="shared" si="54"/>
        <v>1</v>
      </c>
      <c r="T141" s="108">
        <f t="shared" si="55"/>
        <v>1</v>
      </c>
      <c r="U141" s="82">
        <f t="shared" si="58"/>
        <v>0</v>
      </c>
      <c r="V141" s="83">
        <f t="shared" si="60"/>
        <v>1</v>
      </c>
      <c r="W141" s="62">
        <f t="shared" si="59"/>
        <v>100</v>
      </c>
      <c r="X141" s="84">
        <f t="shared" si="61"/>
        <v>0</v>
      </c>
      <c r="Y141" s="52"/>
    </row>
    <row r="142" spans="1:25">
      <c r="A142" s="3" t="s">
        <v>167</v>
      </c>
      <c r="B142" s="75"/>
      <c r="C142" s="76"/>
      <c r="D142" s="77" t="str">
        <f t="shared" si="56"/>
        <v/>
      </c>
      <c r="E142" s="78"/>
      <c r="F142" s="76"/>
      <c r="G142" s="77" t="str">
        <f t="shared" si="57"/>
        <v/>
      </c>
      <c r="H142" s="78"/>
      <c r="I142" s="76"/>
      <c r="J142" s="77" t="str">
        <f t="shared" si="51"/>
        <v/>
      </c>
      <c r="K142" s="78"/>
      <c r="L142" s="76"/>
      <c r="M142" s="76" t="str">
        <f t="shared" si="52"/>
        <v/>
      </c>
      <c r="N142" s="75"/>
      <c r="O142" s="76"/>
      <c r="P142" s="76" t="str">
        <f t="shared" si="53"/>
        <v/>
      </c>
      <c r="Q142" s="75"/>
      <c r="R142" s="76">
        <v>1</v>
      </c>
      <c r="S142" s="80">
        <f t="shared" si="54"/>
        <v>1</v>
      </c>
      <c r="T142" s="108">
        <f t="shared" si="55"/>
        <v>0</v>
      </c>
      <c r="U142" s="82">
        <f t="shared" si="58"/>
        <v>1</v>
      </c>
      <c r="V142" s="83">
        <f t="shared" si="60"/>
        <v>1</v>
      </c>
      <c r="W142" s="62">
        <f t="shared" si="59"/>
        <v>0</v>
      </c>
      <c r="X142" s="84">
        <f t="shared" si="61"/>
        <v>100</v>
      </c>
      <c r="Y142" s="52"/>
    </row>
    <row r="143" spans="1:25">
      <c r="A143" s="7" t="s">
        <v>166</v>
      </c>
      <c r="B143" s="128"/>
      <c r="C143" s="116"/>
      <c r="D143" s="117" t="str">
        <f t="shared" si="56"/>
        <v/>
      </c>
      <c r="E143" s="129"/>
      <c r="F143" s="116"/>
      <c r="G143" s="117" t="str">
        <f t="shared" si="57"/>
        <v/>
      </c>
      <c r="H143" s="129"/>
      <c r="I143" s="116"/>
      <c r="J143" s="117" t="str">
        <f t="shared" si="51"/>
        <v/>
      </c>
      <c r="K143" s="129"/>
      <c r="L143" s="116"/>
      <c r="M143" s="76" t="str">
        <f t="shared" si="52"/>
        <v/>
      </c>
      <c r="N143" s="128"/>
      <c r="O143" s="116"/>
      <c r="P143" s="76" t="str">
        <f t="shared" si="53"/>
        <v/>
      </c>
      <c r="Q143" s="128"/>
      <c r="R143" s="116">
        <v>1</v>
      </c>
      <c r="S143" s="130">
        <f t="shared" si="54"/>
        <v>1</v>
      </c>
      <c r="T143" s="108">
        <f t="shared" si="55"/>
        <v>0</v>
      </c>
      <c r="U143" s="82">
        <f t="shared" si="58"/>
        <v>1</v>
      </c>
      <c r="V143" s="83">
        <f t="shared" si="60"/>
        <v>1</v>
      </c>
      <c r="W143" s="65">
        <f t="shared" si="59"/>
        <v>0</v>
      </c>
      <c r="X143" s="118">
        <f t="shared" si="61"/>
        <v>100</v>
      </c>
      <c r="Y143" s="52"/>
    </row>
    <row r="144" spans="1:25" ht="24.6">
      <c r="A144" s="168" t="s">
        <v>7</v>
      </c>
      <c r="B144" s="131">
        <f>SUM(B$133,B$137,B$139)</f>
        <v>20</v>
      </c>
      <c r="C144" s="131">
        <f t="shared" ref="C144:V144" si="62">SUM(C$133,C$137,C$139)</f>
        <v>31</v>
      </c>
      <c r="D144" s="131">
        <f t="shared" si="62"/>
        <v>51</v>
      </c>
      <c r="E144" s="131">
        <f t="shared" si="62"/>
        <v>20</v>
      </c>
      <c r="F144" s="131">
        <f t="shared" si="62"/>
        <v>26</v>
      </c>
      <c r="G144" s="131">
        <f t="shared" si="62"/>
        <v>46</v>
      </c>
      <c r="H144" s="131">
        <f t="shared" si="62"/>
        <v>58</v>
      </c>
      <c r="I144" s="131">
        <f t="shared" si="62"/>
        <v>81</v>
      </c>
      <c r="J144" s="131">
        <f t="shared" si="62"/>
        <v>139</v>
      </c>
      <c r="K144" s="131">
        <f t="shared" si="62"/>
        <v>58</v>
      </c>
      <c r="L144" s="131">
        <f t="shared" si="62"/>
        <v>79</v>
      </c>
      <c r="M144" s="131">
        <f t="shared" si="62"/>
        <v>137</v>
      </c>
      <c r="N144" s="131">
        <f t="shared" si="62"/>
        <v>57</v>
      </c>
      <c r="O144" s="131">
        <f t="shared" si="62"/>
        <v>93</v>
      </c>
      <c r="P144" s="131">
        <f t="shared" si="62"/>
        <v>150</v>
      </c>
      <c r="Q144" s="131">
        <f t="shared" si="62"/>
        <v>53</v>
      </c>
      <c r="R144" s="131">
        <f t="shared" si="62"/>
        <v>98</v>
      </c>
      <c r="S144" s="132">
        <f t="shared" si="62"/>
        <v>151</v>
      </c>
      <c r="T144" s="158">
        <f t="shared" si="62"/>
        <v>266</v>
      </c>
      <c r="U144" s="159">
        <f t="shared" si="62"/>
        <v>408</v>
      </c>
      <c r="V144" s="159">
        <f t="shared" si="62"/>
        <v>674</v>
      </c>
      <c r="W144" s="160">
        <f>(100*$T144)/$V144</f>
        <v>39.465875370919882</v>
      </c>
      <c r="X144" s="161">
        <f t="shared" si="61"/>
        <v>60.534124629080118</v>
      </c>
      <c r="Y144" s="52"/>
    </row>
    <row r="145" spans="1:25" ht="24.6">
      <c r="A145" s="169" t="s">
        <v>184</v>
      </c>
      <c r="B145" s="133">
        <f t="shared" ref="B145:S145" si="63">SUM(B144,B131)</f>
        <v>2164</v>
      </c>
      <c r="C145" s="133">
        <f t="shared" si="63"/>
        <v>3451</v>
      </c>
      <c r="D145" s="133">
        <f t="shared" si="63"/>
        <v>5615</v>
      </c>
      <c r="E145" s="133">
        <f t="shared" si="63"/>
        <v>2058</v>
      </c>
      <c r="F145" s="133">
        <f t="shared" si="63"/>
        <v>3241</v>
      </c>
      <c r="G145" s="133">
        <f t="shared" si="63"/>
        <v>5299</v>
      </c>
      <c r="H145" s="133">
        <f t="shared" si="63"/>
        <v>1853</v>
      </c>
      <c r="I145" s="133">
        <f t="shared" si="63"/>
        <v>3052</v>
      </c>
      <c r="J145" s="133">
        <f t="shared" si="63"/>
        <v>4905</v>
      </c>
      <c r="K145" s="133">
        <f t="shared" si="63"/>
        <v>2439</v>
      </c>
      <c r="L145" s="133">
        <f t="shared" si="63"/>
        <v>3765</v>
      </c>
      <c r="M145" s="133">
        <f t="shared" si="63"/>
        <v>6204</v>
      </c>
      <c r="N145" s="134">
        <f t="shared" si="63"/>
        <v>380</v>
      </c>
      <c r="O145" s="134">
        <f t="shared" si="63"/>
        <v>541</v>
      </c>
      <c r="P145" s="134">
        <f t="shared" si="63"/>
        <v>921</v>
      </c>
      <c r="Q145" s="134">
        <f t="shared" si="63"/>
        <v>413</v>
      </c>
      <c r="R145" s="134">
        <f t="shared" si="63"/>
        <v>541</v>
      </c>
      <c r="S145" s="135">
        <f t="shared" si="63"/>
        <v>954</v>
      </c>
      <c r="T145" s="162">
        <f>SUM(B145,E145,H145,K145,N145,Q145)</f>
        <v>9307</v>
      </c>
      <c r="U145" s="163">
        <f>SUM(C145,F145,I145,L145,O145,R145)</f>
        <v>14591</v>
      </c>
      <c r="V145" s="163">
        <f>SUM(S145,P145,M145,J145,G145,D145)</f>
        <v>23898</v>
      </c>
      <c r="W145" s="164">
        <f>(100*$T145)/$V145</f>
        <v>38.944681563310738</v>
      </c>
      <c r="X145" s="165">
        <f t="shared" si="61"/>
        <v>61.055318436689262</v>
      </c>
      <c r="Y145" s="52"/>
    </row>
    <row r="146" spans="1:25" s="1" customFormat="1" ht="24.6">
      <c r="A146" s="175" t="s">
        <v>185</v>
      </c>
      <c r="B146" s="176">
        <f>(B145*100)/$D$145</f>
        <v>38.539626001780945</v>
      </c>
      <c r="C146" s="176">
        <f t="shared" ref="C146" si="64">(C145*100)/$D$145</f>
        <v>61.460373998219055</v>
      </c>
      <c r="D146" s="170"/>
      <c r="E146" s="176">
        <f>(E145*100)/$G$145</f>
        <v>38.837516512549534</v>
      </c>
      <c r="F146" s="176">
        <f>(F145*100)/$G$145</f>
        <v>61.162483487450466</v>
      </c>
      <c r="G146" s="170"/>
      <c r="H146" s="176">
        <f>(H145*100)/$J$145</f>
        <v>37.777777777777779</v>
      </c>
      <c r="I146" s="176">
        <f t="shared" ref="I146" si="65">(I145*100)/$J$145</f>
        <v>62.222222222222221</v>
      </c>
      <c r="J146" s="174"/>
      <c r="K146" s="176">
        <f>(K145*100)/$M$145</f>
        <v>39.313346228239844</v>
      </c>
      <c r="L146" s="176">
        <f t="shared" ref="L146" si="66">(L145*100)/$M$145</f>
        <v>60.686653771760156</v>
      </c>
      <c r="M146" s="174"/>
      <c r="N146" s="176">
        <f>(N145*100)/$P$145</f>
        <v>41.259500542888162</v>
      </c>
      <c r="O146" s="176">
        <f t="shared" ref="O146" si="67">(O145*100)/$P$145</f>
        <v>58.740499457111838</v>
      </c>
      <c r="P146" s="174"/>
      <c r="Q146" s="176">
        <f>(Q145*100)/$S$145</f>
        <v>43.291404612159326</v>
      </c>
      <c r="R146" s="176">
        <f t="shared" ref="R146" si="68">(R145*100)/$S$145</f>
        <v>56.708595387840674</v>
      </c>
      <c r="S146" s="174"/>
      <c r="T146" s="171"/>
      <c r="U146" s="171"/>
      <c r="V146" s="171"/>
      <c r="W146" s="172"/>
      <c r="X146" s="172"/>
      <c r="Y146" s="173"/>
    </row>
    <row r="147" spans="1:25">
      <c r="N147" s="2"/>
      <c r="O147" s="2"/>
      <c r="P147" s="2"/>
      <c r="Q147" s="2"/>
      <c r="R147" s="2"/>
      <c r="S147" s="2"/>
      <c r="T147" s="2"/>
      <c r="U147" s="2"/>
      <c r="V147" s="2"/>
    </row>
    <row r="148" spans="1:25">
      <c r="O148" s="2"/>
      <c r="P148" s="2" t="s">
        <v>174</v>
      </c>
      <c r="Q148" s="2"/>
      <c r="R148" s="2"/>
      <c r="S148" s="2"/>
      <c r="T148" s="2"/>
      <c r="U148" s="2"/>
      <c r="V148" s="2"/>
      <c r="W148" s="2"/>
    </row>
    <row r="149" spans="1:25">
      <c r="O149" s="2"/>
      <c r="P149" s="2" t="s">
        <v>168</v>
      </c>
      <c r="Q149" s="2"/>
      <c r="R149" s="2"/>
      <c r="S149" s="2"/>
      <c r="T149" s="2"/>
      <c r="U149" s="2"/>
      <c r="V149" s="2"/>
      <c r="W149" s="2"/>
    </row>
    <row r="150" spans="1:25">
      <c r="O150" s="2"/>
      <c r="P150" s="2" t="s">
        <v>169</v>
      </c>
      <c r="Q150" s="2"/>
      <c r="R150" s="2"/>
      <c r="S150" s="2"/>
      <c r="T150" s="2"/>
      <c r="U150" s="2"/>
      <c r="V150" s="2"/>
      <c r="W150" s="2"/>
    </row>
    <row r="151" spans="1:25">
      <c r="O151" s="2"/>
      <c r="P151" s="2" t="s">
        <v>175</v>
      </c>
      <c r="Q151" s="2"/>
      <c r="R151" s="2"/>
      <c r="S151" s="2"/>
      <c r="T151" s="2"/>
      <c r="U151" s="2"/>
      <c r="V151" s="2"/>
      <c r="W151" s="2"/>
    </row>
    <row r="152" spans="1:25">
      <c r="N152" s="2"/>
      <c r="O152" s="2"/>
      <c r="P152" s="2"/>
      <c r="Q152" s="2"/>
      <c r="R152" s="2"/>
      <c r="S152" s="2"/>
      <c r="T152" s="2"/>
      <c r="U152" s="2"/>
      <c r="V152" s="2"/>
    </row>
  </sheetData>
  <mergeCells count="10">
    <mergeCell ref="W4:X4"/>
    <mergeCell ref="B3:X3"/>
    <mergeCell ref="A3:A5"/>
    <mergeCell ref="B4:D4"/>
    <mergeCell ref="E4:G4"/>
    <mergeCell ref="H4:J4"/>
    <mergeCell ref="K4:M4"/>
    <mergeCell ref="N4:P4"/>
    <mergeCell ref="Q4:S4"/>
    <mergeCell ref="T4:V4"/>
  </mergeCells>
  <pageMargins left="0.15748031496062992" right="0.15748031496062992" top="0.51181102362204722" bottom="0.56999999999999995" header="0.31496062992125984" footer="0.31496062992125984"/>
  <pageSetup paperSize="9" scale="73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นศ.ทั้งหมด</vt:lpstr>
      <vt:lpstr>นศ.ป.ตรี</vt:lpstr>
      <vt:lpstr>นศ.ทั้งหมด!Print_Titles</vt:lpstr>
      <vt:lpstr>นศ.ป.ตรี!Print_Titles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Duangkamon Promchai</dc:creator>
  <cp:lastModifiedBy>Nuntana Korattana</cp:lastModifiedBy>
  <cp:lastPrinted>2023-11-06T04:54:34Z</cp:lastPrinted>
  <dcterms:created xsi:type="dcterms:W3CDTF">2023-11-06T02:56:25Z</dcterms:created>
  <dcterms:modified xsi:type="dcterms:W3CDTF">2024-10-29T14:50:50Z</dcterms:modified>
</cp:coreProperties>
</file>